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0" windowWidth="10340" windowHeight="5790" activeTab="0"/>
  </bookViews>
  <sheets>
    <sheet name="Analisis" sheetId="1" r:id="rId1"/>
  </sheets>
  <definedNames>
    <definedName name="_xlnm.Print_Area" localSheetId="0">'Analisis'!$A$1:$T$81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<sst xmlns="http://schemas.openxmlformats.org/spreadsheetml/2006/main" count="55" uniqueCount="50">
  <si>
    <t>=========================================================================================</t>
  </si>
  <si>
    <t xml:space="preserve"> </t>
  </si>
  <si>
    <t>Analisis de ventilacion</t>
  </si>
  <si>
    <t>Altitud (mt)..................................................</t>
  </si>
  <si>
    <t>ESQUEMA DE INSTALACION</t>
  </si>
  <si>
    <t>Densidad de aire (kg/mt3).......................................</t>
  </si>
  <si>
    <t>Pedro Honorato R.</t>
  </si>
  <si>
    <t>Fugas del Circuito (%)…………………..........</t>
  </si>
  <si>
    <t>ESQUEMA INSTALACION:</t>
  </si>
  <si>
    <t>Pe (pg.WG)</t>
  </si>
  <si>
    <t>GRAFICO CAIDA DE PRESION</t>
  </si>
  <si>
    <t>Diametro</t>
  </si>
  <si>
    <t>Temperatura exterior promedio (ºC)..................................................</t>
  </si>
  <si>
    <t>Largo</t>
  </si>
  <si>
    <t>Ancho</t>
  </si>
  <si>
    <t>Alto</t>
  </si>
  <si>
    <r>
      <t>"</t>
    </r>
    <r>
      <rPr>
        <b/>
        <sz val="8"/>
        <rFont val="Arial"/>
        <family val="2"/>
      </rPr>
      <t>K</t>
    </r>
    <r>
      <rPr>
        <sz val="8"/>
        <rFont val="Arial"/>
        <family val="2"/>
      </rPr>
      <t>" galeria (Rviva=65, Shot=45)...............................</t>
    </r>
  </si>
  <si>
    <r>
      <t>"</t>
    </r>
    <r>
      <rPr>
        <b/>
        <sz val="8"/>
        <rFont val="Arial"/>
        <family val="2"/>
      </rPr>
      <t>K</t>
    </r>
    <r>
      <rPr>
        <sz val="8"/>
        <rFont val="Arial"/>
        <family val="2"/>
      </rPr>
      <t>" chimenea (RB=25, Rviva=65)...............................</t>
    </r>
  </si>
  <si>
    <t>CALCULO GALERIAS:</t>
  </si>
  <si>
    <t>Seccion galerias (m2)………………………….</t>
  </si>
  <si>
    <t>Seccion galerias (pies2)…………………..</t>
  </si>
  <si>
    <t>Largo galerias (mt).........................................</t>
  </si>
  <si>
    <t>Largo galerias (pies)…………………………….</t>
  </si>
  <si>
    <t>Perimetro (mt)........................................</t>
  </si>
  <si>
    <t>Perimetro (pies)…………………….……………..</t>
  </si>
  <si>
    <t>Resistencia galerias……………………….................</t>
  </si>
  <si>
    <t>CALCULO CHIMENEA:</t>
  </si>
  <si>
    <t>Seccion chimenea (m2)………………………….</t>
  </si>
  <si>
    <t>Seccion chimenea (pies2)…………………..</t>
  </si>
  <si>
    <t>Largo chimenea (mt)...........................................</t>
  </si>
  <si>
    <t>Largo chimenea (pies)…………………………….</t>
  </si>
  <si>
    <t>Perimetro chimenea (mt)........................................</t>
  </si>
  <si>
    <t>Perimetro chimenea (pies)…………………….……………..</t>
  </si>
  <si>
    <t>Resistencia chimenea……………………………................</t>
  </si>
  <si>
    <t>ANALISIS FINAL:</t>
  </si>
  <si>
    <t>CAIDAS</t>
  </si>
  <si>
    <t>CAIDA GALERIA</t>
  </si>
  <si>
    <t>CAIDA CHIMENEA</t>
  </si>
  <si>
    <t>CAUDALES</t>
  </si>
  <si>
    <t>Q1</t>
  </si>
  <si>
    <t>cfm</t>
  </si>
  <si>
    <t>Q2</t>
  </si>
  <si>
    <t>Q3</t>
  </si>
  <si>
    <t>L (m)</t>
  </si>
  <si>
    <r>
      <t xml:space="preserve">Pe </t>
    </r>
    <r>
      <rPr>
        <b/>
        <sz val="8"/>
        <rFont val="Times New Roman"/>
        <family val="1"/>
      </rPr>
      <t>(pg.WG)</t>
    </r>
  </si>
  <si>
    <r>
      <t xml:space="preserve">V </t>
    </r>
    <r>
      <rPr>
        <b/>
        <sz val="8"/>
        <rFont val="Times New Roman"/>
        <family val="1"/>
      </rPr>
      <t>(m/min)</t>
    </r>
  </si>
  <si>
    <r>
      <t>V</t>
    </r>
    <r>
      <rPr>
        <b/>
        <sz val="10"/>
        <rFont val="Times New Roman"/>
        <family val="1"/>
      </rPr>
      <t xml:space="preserve"> </t>
    </r>
    <r>
      <rPr>
        <b/>
        <sz val="8"/>
        <rFont val="Times New Roman"/>
        <family val="1"/>
      </rPr>
      <t>(m/min)</t>
    </r>
  </si>
  <si>
    <t>C.TOTAL</t>
  </si>
  <si>
    <t xml:space="preserve">     50      100     150     200      250      300     350        400        450</t>
  </si>
  <si>
    <t>Rut 76.504.290-9, Fono: 22 725-7371, Fax: 22 725-7372, G. Mistral 6091, Cerrillos, Santiago, Chile, www.hcamineria.cl.</t>
  </si>
</sst>
</file>

<file path=xl/styles.xml><?xml version="1.0" encoding="utf-8"?>
<styleSheet xmlns="http://schemas.openxmlformats.org/spreadsheetml/2006/main">
  <numFmts count="1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71" formatCode="_-* #,##0.00_-;\-* #,##0.00_-;_-* &quot;-&quot;??_-;_-@_-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7" formatCode="_-* #,##0\ _p_t_a_-;\-* #,##0\ _p_t_a_-;_-* &quot;-&quot;??\ _p_t_a_-;_-@_-"/>
    <numFmt numFmtId="204" formatCode="0.0"/>
    <numFmt numFmtId="206" formatCode="_-* #,##0.000\ _p_t_a_-;\-* #,##0.000\ _p_t_a_-;_-* &quot;-&quot;??\ _p_t_a_-;_-@_-"/>
    <numFmt numFmtId="214" formatCode="_-* #,##0.0000000\ _p_t_a_-;\-* #,##0.0000000\ _p_t_a_-;_-* &quot;-&quot;??\ _p_t_a_-;_-@_-"/>
    <numFmt numFmtId="216" formatCode="_-* #,##0.000000000\ _p_t_a_-;\-* #,##0.000000000\ _p_t_a_-;_-* &quot;-&quot;??\ _p_t_a_-;_-@_-"/>
    <numFmt numFmtId="229" formatCode="_-* #,##0.0000000000000\ _p_t_a_-;\-* #,##0.0000000000000\ _p_t_a_-;_-* &quot;-&quot;??\ _p_t_a_-;_-@_-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7"/>
      <name val="Arial"/>
      <family val="2"/>
    </font>
    <font>
      <b/>
      <sz val="7"/>
      <color indexed="10"/>
      <name val="Arial"/>
      <family val="2"/>
    </font>
    <font>
      <b/>
      <sz val="7"/>
      <name val="Times New Roman"/>
      <family val="1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i/>
      <u val="single"/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name val="Arial"/>
      <family val="2"/>
    </font>
    <font>
      <b/>
      <sz val="10"/>
      <name val="Times New Roman"/>
      <family val="1"/>
    </font>
    <font>
      <b/>
      <i/>
      <u val="single"/>
      <sz val="16"/>
      <name val="Arial"/>
      <family val="2"/>
    </font>
    <font>
      <u val="single"/>
      <sz val="8"/>
      <name val="Arial"/>
      <family val="0"/>
    </font>
    <font>
      <b/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b/>
      <u val="singleAccounting"/>
      <sz val="11"/>
      <color indexed="10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5" fillId="0" borderId="0" xfId="0" applyFont="1" applyAlignment="1">
      <alignment/>
    </xf>
    <xf numFmtId="216" fontId="0" fillId="0" borderId="0" xfId="0" applyNumberFormat="1" applyAlignment="1">
      <alignment/>
    </xf>
    <xf numFmtId="21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33" borderId="10" xfId="0" applyFill="1" applyBorder="1" applyAlignment="1" quotePrefix="1">
      <alignment horizontal="left"/>
    </xf>
    <xf numFmtId="0" fontId="0" fillId="33" borderId="11" xfId="0" applyFill="1" applyBorder="1" applyAlignment="1" quotePrefix="1">
      <alignment horizontal="left"/>
    </xf>
    <xf numFmtId="0" fontId="0" fillId="33" borderId="12" xfId="0" applyFill="1" applyBorder="1" applyAlignment="1" quotePrefix="1">
      <alignment horizontal="left"/>
    </xf>
    <xf numFmtId="0" fontId="0" fillId="33" borderId="13" xfId="0" applyFill="1" applyBorder="1" applyAlignment="1" quotePrefix="1">
      <alignment horizontal="left"/>
    </xf>
    <xf numFmtId="0" fontId="0" fillId="33" borderId="0" xfId="0" applyFill="1" applyBorder="1" applyAlignment="1" quotePrefix="1">
      <alignment horizontal="left"/>
    </xf>
    <xf numFmtId="0" fontId="9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14" xfId="0" applyFill="1" applyBorder="1" applyAlignment="1" quotePrefix="1">
      <alignment horizontal="left"/>
    </xf>
    <xf numFmtId="0" fontId="4" fillId="33" borderId="13" xfId="0" applyFont="1" applyFill="1" applyBorder="1" applyAlignment="1">
      <alignment horizontal="right" vertical="center"/>
    </xf>
    <xf numFmtId="0" fontId="9" fillId="33" borderId="0" xfId="0" applyFont="1" applyFill="1" applyBorder="1" applyAlignment="1" quotePrefix="1">
      <alignment vertical="center"/>
    </xf>
    <xf numFmtId="0" fontId="8" fillId="33" borderId="0" xfId="0" applyFont="1" applyFill="1" applyBorder="1" applyAlignment="1" quotePrefix="1">
      <alignment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 quotePrefix="1">
      <alignment/>
    </xf>
    <xf numFmtId="0" fontId="6" fillId="33" borderId="0" xfId="0" applyFont="1" applyFill="1" applyBorder="1" applyAlignment="1">
      <alignment horizontal="right"/>
    </xf>
    <xf numFmtId="171" fontId="14" fillId="33" borderId="0" xfId="0" applyNumberFormat="1" applyFont="1" applyFill="1" applyBorder="1" applyAlignment="1" quotePrefix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 quotePrefix="1">
      <alignment vertical="center"/>
    </xf>
    <xf numFmtId="171" fontId="2" fillId="33" borderId="0" xfId="0" applyNumberFormat="1" applyFont="1" applyFill="1" applyBorder="1" applyAlignment="1" quotePrefix="1">
      <alignment vertical="top"/>
    </xf>
    <xf numFmtId="0" fontId="4" fillId="33" borderId="0" xfId="0" applyFont="1" applyFill="1" applyBorder="1" applyAlignment="1">
      <alignment vertical="center"/>
    </xf>
    <xf numFmtId="2" fontId="9" fillId="33" borderId="0" xfId="0" applyNumberFormat="1" applyFont="1" applyFill="1" applyBorder="1" applyAlignment="1" quotePrefix="1">
      <alignment/>
    </xf>
    <xf numFmtId="0" fontId="6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 quotePrefix="1">
      <alignment/>
    </xf>
    <xf numFmtId="0" fontId="21" fillId="33" borderId="0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0" xfId="0" applyFont="1" applyFill="1" applyBorder="1" applyAlignment="1">
      <alignment/>
    </xf>
    <xf numFmtId="197" fontId="13" fillId="33" borderId="0" xfId="49" applyNumberFormat="1" applyFont="1" applyFill="1" applyBorder="1" applyAlignment="1">
      <alignment/>
    </xf>
    <xf numFmtId="0" fontId="21" fillId="33" borderId="0" xfId="0" applyFont="1" applyFill="1" applyBorder="1" applyAlignment="1">
      <alignment horizontal="left"/>
    </xf>
    <xf numFmtId="204" fontId="23" fillId="33" borderId="0" xfId="0" applyNumberFormat="1" applyFont="1" applyFill="1" applyAlignment="1">
      <alignment horizontal="left"/>
    </xf>
    <xf numFmtId="0" fontId="6" fillId="33" borderId="0" xfId="0" applyFont="1" applyFill="1" applyBorder="1" applyAlignment="1" quotePrefix="1">
      <alignment horizontal="right"/>
    </xf>
    <xf numFmtId="0" fontId="7" fillId="33" borderId="0" xfId="0" applyFont="1" applyFill="1" applyBorder="1" applyAlignment="1" quotePrefix="1">
      <alignment horizontal="left"/>
    </xf>
    <xf numFmtId="0" fontId="11" fillId="33" borderId="0" xfId="0" applyFont="1" applyFill="1" applyBorder="1" applyAlignment="1" quotePrefix="1">
      <alignment vertical="center"/>
    </xf>
    <xf numFmtId="197" fontId="4" fillId="33" borderId="0" xfId="49" applyNumberFormat="1" applyFont="1" applyFill="1" applyBorder="1" applyAlignment="1">
      <alignment/>
    </xf>
    <xf numFmtId="193" fontId="13" fillId="33" borderId="0" xfId="49" applyNumberFormat="1" applyFont="1" applyFill="1" applyBorder="1" applyAlignment="1">
      <alignment/>
    </xf>
    <xf numFmtId="0" fontId="11" fillId="33" borderId="0" xfId="0" applyFont="1" applyFill="1" applyBorder="1" applyAlignment="1" quotePrefix="1">
      <alignment horizontal="center"/>
    </xf>
    <xf numFmtId="0" fontId="0" fillId="33" borderId="15" xfId="0" applyFill="1" applyBorder="1" applyAlignment="1" quotePrefix="1">
      <alignment horizontal="left"/>
    </xf>
    <xf numFmtId="0" fontId="0" fillId="33" borderId="16" xfId="0" applyFill="1" applyBorder="1" applyAlignment="1" quotePrefix="1">
      <alignment horizontal="left"/>
    </xf>
    <xf numFmtId="0" fontId="0" fillId="33" borderId="17" xfId="0" applyFill="1" applyBorder="1" applyAlignment="1" quotePrefix="1">
      <alignment horizontal="left"/>
    </xf>
    <xf numFmtId="0" fontId="10" fillId="34" borderId="10" xfId="0" applyFont="1" applyFill="1" applyBorder="1" applyAlignment="1">
      <alignment vertical="top"/>
    </xf>
    <xf numFmtId="0" fontId="10" fillId="34" borderId="11" xfId="0" applyFont="1" applyFill="1" applyBorder="1" applyAlignment="1">
      <alignment vertical="top"/>
    </xf>
    <xf numFmtId="0" fontId="5" fillId="34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10" fillId="34" borderId="13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197" fontId="4" fillId="34" borderId="0" xfId="49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12" fillId="0" borderId="11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34" borderId="11" xfId="0" applyFont="1" applyFill="1" applyBorder="1" applyAlignment="1">
      <alignment vertical="top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25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12" fillId="34" borderId="16" xfId="0" applyFont="1" applyFill="1" applyBorder="1" applyAlignment="1">
      <alignment vertical="top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21" fillId="33" borderId="0" xfId="0" applyFont="1" applyFill="1" applyBorder="1" applyAlignment="1">
      <alignment/>
    </xf>
    <xf numFmtId="197" fontId="9" fillId="34" borderId="0" xfId="0" applyNumberFormat="1" applyFont="1" applyFill="1" applyBorder="1" applyAlignment="1">
      <alignment vertical="center"/>
    </xf>
    <xf numFmtId="0" fontId="10" fillId="35" borderId="10" xfId="0" applyFont="1" applyFill="1" applyBorder="1" applyAlignment="1">
      <alignment horizontal="left" vertical="top"/>
    </xf>
    <xf numFmtId="0" fontId="10" fillId="35" borderId="11" xfId="0" applyFont="1" applyFill="1" applyBorder="1" applyAlignment="1">
      <alignment horizontal="left" vertical="top"/>
    </xf>
    <xf numFmtId="0" fontId="5" fillId="35" borderId="11" xfId="0" applyFont="1" applyFill="1" applyBorder="1" applyAlignment="1">
      <alignment horizontal="left"/>
    </xf>
    <xf numFmtId="0" fontId="5" fillId="35" borderId="11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4" fillId="35" borderId="0" xfId="0" applyFont="1" applyFill="1" applyAlignment="1">
      <alignment horizontal="left"/>
    </xf>
    <xf numFmtId="0" fontId="5" fillId="35" borderId="0" xfId="0" applyFont="1" applyFill="1" applyBorder="1" applyAlignment="1">
      <alignment horizontal="center"/>
    </xf>
    <xf numFmtId="0" fontId="5" fillId="35" borderId="14" xfId="0" applyFont="1" applyFill="1" applyBorder="1" applyAlignment="1">
      <alignment/>
    </xf>
    <xf numFmtId="0" fontId="5" fillId="35" borderId="0" xfId="0" applyFont="1" applyFill="1" applyAlignment="1">
      <alignment/>
    </xf>
    <xf numFmtId="0" fontId="5" fillId="35" borderId="0" xfId="0" applyFont="1" applyFill="1" applyBorder="1" applyAlignment="1">
      <alignment horizontal="right"/>
    </xf>
    <xf numFmtId="0" fontId="5" fillId="35" borderId="15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5" fillId="35" borderId="17" xfId="0" applyFont="1" applyFill="1" applyBorder="1" applyAlignment="1">
      <alignment/>
    </xf>
    <xf numFmtId="0" fontId="12" fillId="34" borderId="0" xfId="0" applyFont="1" applyFill="1" applyBorder="1" applyAlignment="1">
      <alignment horizontal="center" vertical="top"/>
    </xf>
    <xf numFmtId="0" fontId="12" fillId="34" borderId="16" xfId="0" applyFont="1" applyFill="1" applyBorder="1" applyAlignment="1">
      <alignment horizontal="center" vertical="top"/>
    </xf>
    <xf numFmtId="0" fontId="25" fillId="33" borderId="18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left"/>
    </xf>
    <xf numFmtId="0" fontId="21" fillId="33" borderId="0" xfId="0" applyFont="1" applyFill="1" applyBorder="1" applyAlignment="1" quotePrefix="1">
      <alignment horizontal="center"/>
    </xf>
    <xf numFmtId="0" fontId="22" fillId="33" borderId="0" xfId="0" applyFont="1" applyFill="1" applyBorder="1" applyAlignment="1" quotePrefix="1">
      <alignment horizontal="center" vertical="center"/>
    </xf>
    <xf numFmtId="0" fontId="25" fillId="36" borderId="19" xfId="0" applyFont="1" applyFill="1" applyBorder="1" applyAlignment="1">
      <alignment/>
    </xf>
    <xf numFmtId="0" fontId="25" fillId="36" borderId="18" xfId="0" applyFont="1" applyFill="1" applyBorder="1" applyAlignment="1">
      <alignment horizontal="center" vertical="center"/>
    </xf>
    <xf numFmtId="193" fontId="19" fillId="34" borderId="0" xfId="0" applyNumberFormat="1" applyFont="1" applyFill="1" applyBorder="1" applyAlignment="1">
      <alignment horizontal="center" vertical="center"/>
    </xf>
    <xf numFmtId="197" fontId="8" fillId="34" borderId="0" xfId="0" applyNumberFormat="1" applyFont="1" applyFill="1" applyBorder="1" applyAlignment="1">
      <alignment vertical="center"/>
    </xf>
    <xf numFmtId="171" fontId="0" fillId="0" borderId="0" xfId="0" applyNumberFormat="1" applyAlignment="1">
      <alignment/>
    </xf>
    <xf numFmtId="0" fontId="27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197" fontId="8" fillId="0" borderId="0" xfId="0" applyNumberFormat="1" applyFont="1" applyFill="1" applyBorder="1" applyAlignment="1">
      <alignment horizontal="center" vertical="center"/>
    </xf>
    <xf numFmtId="197" fontId="8" fillId="0" borderId="0" xfId="49" applyNumberFormat="1" applyFont="1" applyFill="1" applyBorder="1" applyAlignment="1">
      <alignment vertical="center"/>
    </xf>
    <xf numFmtId="193" fontId="8" fillId="0" borderId="0" xfId="0" applyNumberFormat="1" applyFont="1" applyFill="1" applyBorder="1" applyAlignment="1">
      <alignment vertical="center"/>
    </xf>
    <xf numFmtId="216" fontId="4" fillId="34" borderId="0" xfId="49" applyNumberFormat="1" applyFont="1" applyFill="1" applyBorder="1" applyAlignment="1">
      <alignment horizontal="center"/>
    </xf>
    <xf numFmtId="193" fontId="4" fillId="0" borderId="19" xfId="49" applyFont="1" applyFill="1" applyBorder="1" applyAlignment="1">
      <alignment horizontal="center"/>
    </xf>
    <xf numFmtId="193" fontId="4" fillId="0" borderId="20" xfId="49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193" fontId="8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 quotePrefix="1">
      <alignment horizontal="left"/>
    </xf>
    <xf numFmtId="0" fontId="4" fillId="0" borderId="0" xfId="0" applyFont="1" applyAlignment="1">
      <alignment horizontal="center"/>
    </xf>
    <xf numFmtId="193" fontId="4" fillId="0" borderId="19" xfId="49" applyNumberFormat="1" applyFont="1" applyFill="1" applyBorder="1" applyAlignment="1">
      <alignment horizontal="center"/>
    </xf>
    <xf numFmtId="193" fontId="4" fillId="0" borderId="22" xfId="49" applyNumberFormat="1" applyFont="1" applyFill="1" applyBorder="1" applyAlignment="1">
      <alignment horizontal="center"/>
    </xf>
    <xf numFmtId="193" fontId="4" fillId="0" borderId="20" xfId="49" applyNumberFormat="1" applyFont="1" applyFill="1" applyBorder="1" applyAlignment="1">
      <alignment horizontal="center"/>
    </xf>
    <xf numFmtId="197" fontId="4" fillId="0" borderId="18" xfId="49" applyNumberFormat="1" applyFont="1" applyFill="1" applyBorder="1" applyAlignment="1">
      <alignment horizontal="center"/>
    </xf>
    <xf numFmtId="197" fontId="4" fillId="0" borderId="19" xfId="49" applyNumberFormat="1" applyFont="1" applyFill="1" applyBorder="1" applyAlignment="1">
      <alignment horizontal="center"/>
    </xf>
    <xf numFmtId="197" fontId="4" fillId="0" borderId="20" xfId="49" applyNumberFormat="1" applyFont="1" applyFill="1" applyBorder="1" applyAlignment="1">
      <alignment horizontal="center"/>
    </xf>
    <xf numFmtId="197" fontId="13" fillId="0" borderId="19" xfId="49" applyNumberFormat="1" applyFont="1" applyFill="1" applyBorder="1" applyAlignment="1">
      <alignment horizontal="center"/>
    </xf>
    <xf numFmtId="197" fontId="13" fillId="0" borderId="20" xfId="49" applyNumberFormat="1" applyFont="1" applyFill="1" applyBorder="1" applyAlignment="1">
      <alignment horizontal="center"/>
    </xf>
    <xf numFmtId="197" fontId="24" fillId="33" borderId="0" xfId="49" applyNumberFormat="1" applyFont="1" applyFill="1" applyBorder="1" applyAlignment="1" quotePrefix="1">
      <alignment horizontal="center"/>
    </xf>
    <xf numFmtId="0" fontId="5" fillId="35" borderId="11" xfId="0" applyFont="1" applyFill="1" applyBorder="1" applyAlignment="1">
      <alignment horizontal="center"/>
    </xf>
    <xf numFmtId="193" fontId="8" fillId="36" borderId="23" xfId="0" applyNumberFormat="1" applyFont="1" applyFill="1" applyBorder="1" applyAlignment="1">
      <alignment horizontal="center" vertical="center"/>
    </xf>
    <xf numFmtId="193" fontId="8" fillId="36" borderId="24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/>
    </xf>
    <xf numFmtId="197" fontId="13" fillId="0" borderId="18" xfId="49" applyNumberFormat="1" applyFont="1" applyFill="1" applyBorder="1" applyAlignment="1">
      <alignment horizontal="center"/>
    </xf>
    <xf numFmtId="229" fontId="4" fillId="37" borderId="19" xfId="49" applyNumberFormat="1" applyFont="1" applyFill="1" applyBorder="1" applyAlignment="1">
      <alignment horizontal="center"/>
    </xf>
    <xf numFmtId="229" fontId="4" fillId="37" borderId="22" xfId="49" applyNumberFormat="1" applyFont="1" applyFill="1" applyBorder="1" applyAlignment="1">
      <alignment horizontal="center"/>
    </xf>
    <xf numFmtId="229" fontId="4" fillId="37" borderId="20" xfId="49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left" vertical="center"/>
    </xf>
    <xf numFmtId="0" fontId="12" fillId="33" borderId="26" xfId="0" applyFont="1" applyFill="1" applyBorder="1" applyAlignment="1">
      <alignment horizontal="left" vertical="center"/>
    </xf>
    <xf numFmtId="0" fontId="12" fillId="33" borderId="2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center" vertical="center"/>
    </xf>
    <xf numFmtId="197" fontId="26" fillId="38" borderId="18" xfId="49" applyNumberFormat="1" applyFont="1" applyFill="1" applyBorder="1" applyAlignment="1">
      <alignment horizontal="center" vertical="center"/>
    </xf>
    <xf numFmtId="0" fontId="8" fillId="38" borderId="18" xfId="0" applyFont="1" applyFill="1" applyBorder="1" applyAlignment="1">
      <alignment horizontal="center" vertical="center"/>
    </xf>
    <xf numFmtId="206" fontId="4" fillId="0" borderId="19" xfId="49" applyNumberFormat="1" applyFont="1" applyFill="1" applyBorder="1" applyAlignment="1">
      <alignment horizontal="center"/>
    </xf>
    <xf numFmtId="206" fontId="4" fillId="0" borderId="20" xfId="49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33" borderId="0" xfId="0" applyFont="1" applyFill="1" applyBorder="1" applyAlignment="1" quotePrefix="1">
      <alignment horizontal="center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 quotePrefix="1">
      <alignment horizontal="center" vertical="center"/>
    </xf>
    <xf numFmtId="0" fontId="22" fillId="33" borderId="0" xfId="0" applyFont="1" applyFill="1" applyBorder="1" applyAlignment="1">
      <alignment horizontal="right" vertical="center"/>
    </xf>
    <xf numFmtId="204" fontId="23" fillId="33" borderId="0" xfId="0" applyNumberFormat="1" applyFont="1" applyFill="1" applyBorder="1" applyAlignment="1" quotePrefix="1">
      <alignment horizontal="center" vertical="center"/>
    </xf>
    <xf numFmtId="193" fontId="4" fillId="0" borderId="22" xfId="49" applyFont="1" applyFill="1" applyBorder="1" applyAlignment="1">
      <alignment horizontal="center"/>
    </xf>
    <xf numFmtId="197" fontId="4" fillId="0" borderId="22" xfId="49" applyNumberFormat="1" applyFont="1" applyFill="1" applyBorder="1" applyAlignment="1">
      <alignment horizontal="center"/>
    </xf>
    <xf numFmtId="0" fontId="27" fillId="33" borderId="19" xfId="0" applyFont="1" applyFill="1" applyBorder="1" applyAlignment="1">
      <alignment horizontal="center" vertical="center"/>
    </xf>
    <xf numFmtId="0" fontId="27" fillId="33" borderId="22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right" vertical="center"/>
    </xf>
    <xf numFmtId="0" fontId="12" fillId="33" borderId="29" xfId="0" applyFont="1" applyFill="1" applyBorder="1" applyAlignment="1">
      <alignment horizontal="right" vertical="center"/>
    </xf>
    <xf numFmtId="0" fontId="12" fillId="33" borderId="30" xfId="0" applyFont="1" applyFill="1" applyBorder="1" applyAlignment="1">
      <alignment horizontal="right" vertical="center"/>
    </xf>
    <xf numFmtId="193" fontId="19" fillId="34" borderId="0" xfId="0" applyNumberFormat="1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top"/>
    </xf>
    <xf numFmtId="0" fontId="0" fillId="0" borderId="16" xfId="0" applyBorder="1" applyAlignment="1">
      <alignment horizontal="center"/>
    </xf>
    <xf numFmtId="0" fontId="25" fillId="39" borderId="19" xfId="0" applyFont="1" applyFill="1" applyBorder="1" applyAlignment="1">
      <alignment horizontal="center"/>
    </xf>
    <xf numFmtId="0" fontId="25" fillId="39" borderId="20" xfId="0" applyFont="1" applyFill="1" applyBorder="1" applyAlignment="1">
      <alignment horizontal="center"/>
    </xf>
    <xf numFmtId="197" fontId="8" fillId="39" borderId="28" xfId="49" applyNumberFormat="1" applyFont="1" applyFill="1" applyBorder="1" applyAlignment="1">
      <alignment horizontal="center" vertical="center"/>
    </xf>
    <xf numFmtId="197" fontId="8" fillId="39" borderId="30" xfId="49" applyNumberFormat="1" applyFont="1" applyFill="1" applyBorder="1" applyAlignment="1">
      <alignment horizontal="center" vertical="center"/>
    </xf>
    <xf numFmtId="197" fontId="8" fillId="39" borderId="25" xfId="49" applyNumberFormat="1" applyFont="1" applyFill="1" applyBorder="1" applyAlignment="1">
      <alignment horizontal="center" vertical="center"/>
    </xf>
    <xf numFmtId="197" fontId="8" fillId="39" borderId="27" xfId="49" applyNumberFormat="1" applyFont="1" applyFill="1" applyBorder="1" applyAlignment="1">
      <alignment horizontal="center" vertical="center"/>
    </xf>
    <xf numFmtId="0" fontId="19" fillId="39" borderId="2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 vertical="top"/>
    </xf>
    <xf numFmtId="0" fontId="12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485775</xdr:colOff>
      <xdr:row>24</xdr:row>
      <xdr:rowOff>95250</xdr:rowOff>
    </xdr:from>
    <xdr:to>
      <xdr:col>15</xdr:col>
      <xdr:colOff>171450</xdr:colOff>
      <xdr:row>24</xdr:row>
      <xdr:rowOff>95250</xdr:rowOff>
    </xdr:to>
    <xdr:sp>
      <xdr:nvSpPr>
        <xdr:cNvPr id="1" name="Line 203"/>
        <xdr:cNvSpPr>
          <a:spLocks/>
        </xdr:cNvSpPr>
      </xdr:nvSpPr>
      <xdr:spPr>
        <a:xfrm>
          <a:off x="3971925" y="3267075"/>
          <a:ext cx="1066800" cy="0"/>
        </a:xfrm>
        <a:prstGeom prst="line">
          <a:avLst/>
        </a:prstGeom>
        <a:noFill/>
        <a:ln w="381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15</xdr:row>
      <xdr:rowOff>38100</xdr:rowOff>
    </xdr:from>
    <xdr:to>
      <xdr:col>15</xdr:col>
      <xdr:colOff>152400</xdr:colOff>
      <xdr:row>24</xdr:row>
      <xdr:rowOff>85725</xdr:rowOff>
    </xdr:to>
    <xdr:sp>
      <xdr:nvSpPr>
        <xdr:cNvPr id="2" name="Line 204"/>
        <xdr:cNvSpPr>
          <a:spLocks/>
        </xdr:cNvSpPr>
      </xdr:nvSpPr>
      <xdr:spPr>
        <a:xfrm flipV="1">
          <a:off x="5019675" y="2133600"/>
          <a:ext cx="0" cy="1123950"/>
        </a:xfrm>
        <a:prstGeom prst="line">
          <a:avLst/>
        </a:prstGeom>
        <a:noFill/>
        <a:ln w="381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25</xdr:row>
      <xdr:rowOff>142875</xdr:rowOff>
    </xdr:from>
    <xdr:to>
      <xdr:col>16</xdr:col>
      <xdr:colOff>219075</xdr:colOff>
      <xdr:row>25</xdr:row>
      <xdr:rowOff>142875</xdr:rowOff>
    </xdr:to>
    <xdr:sp>
      <xdr:nvSpPr>
        <xdr:cNvPr id="3" name="Line 205"/>
        <xdr:cNvSpPr>
          <a:spLocks/>
        </xdr:cNvSpPr>
      </xdr:nvSpPr>
      <xdr:spPr>
        <a:xfrm flipH="1">
          <a:off x="3609975" y="3476625"/>
          <a:ext cx="1704975" cy="0"/>
        </a:xfrm>
        <a:prstGeom prst="line">
          <a:avLst/>
        </a:prstGeom>
        <a:noFill/>
        <a:ln w="381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542925</xdr:colOff>
      <xdr:row>25</xdr:row>
      <xdr:rowOff>133350</xdr:rowOff>
    </xdr:from>
    <xdr:to>
      <xdr:col>12</xdr:col>
      <xdr:colOff>133350</xdr:colOff>
      <xdr:row>28</xdr:row>
      <xdr:rowOff>57150</xdr:rowOff>
    </xdr:to>
    <xdr:sp>
      <xdr:nvSpPr>
        <xdr:cNvPr id="4" name="Line 206"/>
        <xdr:cNvSpPr>
          <a:spLocks/>
        </xdr:cNvSpPr>
      </xdr:nvSpPr>
      <xdr:spPr>
        <a:xfrm flipH="1">
          <a:off x="3000375" y="3467100"/>
          <a:ext cx="619125" cy="409575"/>
        </a:xfrm>
        <a:prstGeom prst="line">
          <a:avLst/>
        </a:prstGeom>
        <a:noFill/>
        <a:ln w="381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495300</xdr:colOff>
      <xdr:row>15</xdr:row>
      <xdr:rowOff>57150</xdr:rowOff>
    </xdr:from>
    <xdr:to>
      <xdr:col>15</xdr:col>
      <xdr:colOff>142875</xdr:colOff>
      <xdr:row>24</xdr:row>
      <xdr:rowOff>85725</xdr:rowOff>
    </xdr:to>
    <xdr:sp>
      <xdr:nvSpPr>
        <xdr:cNvPr id="5" name="Line 207"/>
        <xdr:cNvSpPr>
          <a:spLocks/>
        </xdr:cNvSpPr>
      </xdr:nvSpPr>
      <xdr:spPr>
        <a:xfrm flipV="1">
          <a:off x="3981450" y="2152650"/>
          <a:ext cx="1028700" cy="1104900"/>
        </a:xfrm>
        <a:prstGeom prst="line">
          <a:avLst/>
        </a:prstGeom>
        <a:noFill/>
        <a:ln w="381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190500</xdr:colOff>
      <xdr:row>12</xdr:row>
      <xdr:rowOff>161925</xdr:rowOff>
    </xdr:from>
    <xdr:to>
      <xdr:col>18</xdr:col>
      <xdr:colOff>323850</xdr:colOff>
      <xdr:row>15</xdr:row>
      <xdr:rowOff>57150</xdr:rowOff>
    </xdr:to>
    <xdr:sp>
      <xdr:nvSpPr>
        <xdr:cNvPr id="6" name="Line 208"/>
        <xdr:cNvSpPr>
          <a:spLocks/>
        </xdr:cNvSpPr>
      </xdr:nvSpPr>
      <xdr:spPr>
        <a:xfrm flipV="1">
          <a:off x="5286375" y="1838325"/>
          <a:ext cx="733425" cy="314325"/>
        </a:xfrm>
        <a:prstGeom prst="line">
          <a:avLst/>
        </a:prstGeom>
        <a:noFill/>
        <a:ln w="381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27</xdr:row>
      <xdr:rowOff>76200</xdr:rowOff>
    </xdr:from>
    <xdr:to>
      <xdr:col>12</xdr:col>
      <xdr:colOff>561975</xdr:colOff>
      <xdr:row>27</xdr:row>
      <xdr:rowOff>76200</xdr:rowOff>
    </xdr:to>
    <xdr:sp>
      <xdr:nvSpPr>
        <xdr:cNvPr id="7" name="Line 209"/>
        <xdr:cNvSpPr>
          <a:spLocks/>
        </xdr:cNvSpPr>
      </xdr:nvSpPr>
      <xdr:spPr>
        <a:xfrm flipH="1">
          <a:off x="3590925" y="37338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685800</xdr:colOff>
      <xdr:row>27</xdr:row>
      <xdr:rowOff>76200</xdr:rowOff>
    </xdr:from>
    <xdr:to>
      <xdr:col>16</xdr:col>
      <xdr:colOff>200025</xdr:colOff>
      <xdr:row>27</xdr:row>
      <xdr:rowOff>76200</xdr:rowOff>
    </xdr:to>
    <xdr:sp>
      <xdr:nvSpPr>
        <xdr:cNvPr id="8" name="Line 210"/>
        <xdr:cNvSpPr>
          <a:spLocks/>
        </xdr:cNvSpPr>
      </xdr:nvSpPr>
      <xdr:spPr>
        <a:xfrm>
          <a:off x="4848225" y="37338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542925</xdr:colOff>
      <xdr:row>22</xdr:row>
      <xdr:rowOff>47625</xdr:rowOff>
    </xdr:from>
    <xdr:to>
      <xdr:col>18</xdr:col>
      <xdr:colOff>542925</xdr:colOff>
      <xdr:row>26</xdr:row>
      <xdr:rowOff>0</xdr:rowOff>
    </xdr:to>
    <xdr:sp>
      <xdr:nvSpPr>
        <xdr:cNvPr id="9" name="Line 211"/>
        <xdr:cNvSpPr>
          <a:spLocks/>
        </xdr:cNvSpPr>
      </xdr:nvSpPr>
      <xdr:spPr>
        <a:xfrm>
          <a:off x="6238875" y="29051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14</xdr:row>
      <xdr:rowOff>0</xdr:rowOff>
    </xdr:from>
    <xdr:to>
      <xdr:col>18</xdr:col>
      <xdr:colOff>476250</xdr:colOff>
      <xdr:row>14</xdr:row>
      <xdr:rowOff>0</xdr:rowOff>
    </xdr:to>
    <xdr:sp>
      <xdr:nvSpPr>
        <xdr:cNvPr id="10" name="Line 212"/>
        <xdr:cNvSpPr>
          <a:spLocks/>
        </xdr:cNvSpPr>
      </xdr:nvSpPr>
      <xdr:spPr>
        <a:xfrm flipH="1">
          <a:off x="5391150" y="20002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476250</xdr:colOff>
      <xdr:row>14</xdr:row>
      <xdr:rowOff>9525</xdr:rowOff>
    </xdr:from>
    <xdr:to>
      <xdr:col>15</xdr:col>
      <xdr:colOff>95250</xdr:colOff>
      <xdr:row>14</xdr:row>
      <xdr:rowOff>9525</xdr:rowOff>
    </xdr:to>
    <xdr:sp>
      <xdr:nvSpPr>
        <xdr:cNvPr id="11" name="Line 213"/>
        <xdr:cNvSpPr>
          <a:spLocks/>
        </xdr:cNvSpPr>
      </xdr:nvSpPr>
      <xdr:spPr>
        <a:xfrm>
          <a:off x="4638675" y="20097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25</xdr:row>
      <xdr:rowOff>9525</xdr:rowOff>
    </xdr:from>
    <xdr:to>
      <xdr:col>13</xdr:col>
      <xdr:colOff>76200</xdr:colOff>
      <xdr:row>25</xdr:row>
      <xdr:rowOff>133350</xdr:rowOff>
    </xdr:to>
    <xdr:sp>
      <xdr:nvSpPr>
        <xdr:cNvPr id="12" name="Line 214"/>
        <xdr:cNvSpPr>
          <a:spLocks/>
        </xdr:cNvSpPr>
      </xdr:nvSpPr>
      <xdr:spPr>
        <a:xfrm flipV="1">
          <a:off x="4152900" y="3343275"/>
          <a:ext cx="0" cy="123825"/>
        </a:xfrm>
        <a:prstGeom prst="line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25</xdr:row>
      <xdr:rowOff>9525</xdr:rowOff>
    </xdr:from>
    <xdr:to>
      <xdr:col>14</xdr:col>
      <xdr:colOff>247650</xdr:colOff>
      <xdr:row>25</xdr:row>
      <xdr:rowOff>133350</xdr:rowOff>
    </xdr:to>
    <xdr:sp>
      <xdr:nvSpPr>
        <xdr:cNvPr id="13" name="Line 215"/>
        <xdr:cNvSpPr>
          <a:spLocks/>
        </xdr:cNvSpPr>
      </xdr:nvSpPr>
      <xdr:spPr>
        <a:xfrm flipV="1">
          <a:off x="4410075" y="3343275"/>
          <a:ext cx="0" cy="123825"/>
        </a:xfrm>
        <a:prstGeom prst="line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24</xdr:row>
      <xdr:rowOff>104775</xdr:rowOff>
    </xdr:from>
    <xdr:to>
      <xdr:col>14</xdr:col>
      <xdr:colOff>47625</xdr:colOff>
      <xdr:row>25</xdr:row>
      <xdr:rowOff>9525</xdr:rowOff>
    </xdr:to>
    <xdr:sp>
      <xdr:nvSpPr>
        <xdr:cNvPr id="14" name="Line 216"/>
        <xdr:cNvSpPr>
          <a:spLocks/>
        </xdr:cNvSpPr>
      </xdr:nvSpPr>
      <xdr:spPr>
        <a:xfrm flipV="1">
          <a:off x="4152900" y="3276600"/>
          <a:ext cx="57150" cy="66675"/>
        </a:xfrm>
        <a:prstGeom prst="line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190500</xdr:colOff>
      <xdr:row>24</xdr:row>
      <xdr:rowOff>85725</xdr:rowOff>
    </xdr:from>
    <xdr:to>
      <xdr:col>14</xdr:col>
      <xdr:colOff>247650</xdr:colOff>
      <xdr:row>25</xdr:row>
      <xdr:rowOff>9525</xdr:rowOff>
    </xdr:to>
    <xdr:sp>
      <xdr:nvSpPr>
        <xdr:cNvPr id="15" name="Line 217"/>
        <xdr:cNvSpPr>
          <a:spLocks/>
        </xdr:cNvSpPr>
      </xdr:nvSpPr>
      <xdr:spPr>
        <a:xfrm flipH="1" flipV="1">
          <a:off x="4352925" y="3257550"/>
          <a:ext cx="57150" cy="85725"/>
        </a:xfrm>
        <a:prstGeom prst="line">
          <a:avLst/>
        </a:prstGeom>
        <a:noFill/>
        <a:ln w="285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20</xdr:row>
      <xdr:rowOff>0</xdr:rowOff>
    </xdr:from>
    <xdr:to>
      <xdr:col>16</xdr:col>
      <xdr:colOff>47625</xdr:colOff>
      <xdr:row>22</xdr:row>
      <xdr:rowOff>76200</xdr:rowOff>
    </xdr:to>
    <xdr:sp>
      <xdr:nvSpPr>
        <xdr:cNvPr id="16" name="Line 218"/>
        <xdr:cNvSpPr>
          <a:spLocks/>
        </xdr:cNvSpPr>
      </xdr:nvSpPr>
      <xdr:spPr>
        <a:xfrm flipV="1">
          <a:off x="5143500" y="2638425"/>
          <a:ext cx="0" cy="2952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590550</xdr:colOff>
      <xdr:row>25</xdr:row>
      <xdr:rowOff>142875</xdr:rowOff>
    </xdr:from>
    <xdr:to>
      <xdr:col>12</xdr:col>
      <xdr:colOff>171450</xdr:colOff>
      <xdr:row>28</xdr:row>
      <xdr:rowOff>57150</xdr:rowOff>
    </xdr:to>
    <xdr:sp>
      <xdr:nvSpPr>
        <xdr:cNvPr id="17" name="Line 219"/>
        <xdr:cNvSpPr>
          <a:spLocks/>
        </xdr:cNvSpPr>
      </xdr:nvSpPr>
      <xdr:spPr>
        <a:xfrm flipV="1">
          <a:off x="3048000" y="3476625"/>
          <a:ext cx="609600" cy="400050"/>
        </a:xfrm>
        <a:prstGeom prst="line">
          <a:avLst/>
        </a:prstGeom>
        <a:noFill/>
        <a:ln w="28575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26</xdr:row>
      <xdr:rowOff>9525</xdr:rowOff>
    </xdr:from>
    <xdr:to>
      <xdr:col>16</xdr:col>
      <xdr:colOff>171450</xdr:colOff>
      <xdr:row>26</xdr:row>
      <xdr:rowOff>9525</xdr:rowOff>
    </xdr:to>
    <xdr:sp>
      <xdr:nvSpPr>
        <xdr:cNvPr id="18" name="Line 220"/>
        <xdr:cNvSpPr>
          <a:spLocks/>
        </xdr:cNvSpPr>
      </xdr:nvSpPr>
      <xdr:spPr>
        <a:xfrm flipV="1">
          <a:off x="3590925" y="3505200"/>
          <a:ext cx="1676400" cy="0"/>
        </a:xfrm>
        <a:prstGeom prst="line">
          <a:avLst/>
        </a:prstGeom>
        <a:noFill/>
        <a:ln w="28575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209550</xdr:colOff>
      <xdr:row>12</xdr:row>
      <xdr:rowOff>161925</xdr:rowOff>
    </xdr:from>
    <xdr:to>
      <xdr:col>18</xdr:col>
      <xdr:colOff>342900</xdr:colOff>
      <xdr:row>15</xdr:row>
      <xdr:rowOff>76200</xdr:rowOff>
    </xdr:to>
    <xdr:sp>
      <xdr:nvSpPr>
        <xdr:cNvPr id="19" name="Line 221"/>
        <xdr:cNvSpPr>
          <a:spLocks/>
        </xdr:cNvSpPr>
      </xdr:nvSpPr>
      <xdr:spPr>
        <a:xfrm flipV="1">
          <a:off x="5305425" y="1838325"/>
          <a:ext cx="733425" cy="333375"/>
        </a:xfrm>
        <a:prstGeom prst="line">
          <a:avLst/>
        </a:prstGeom>
        <a:noFill/>
        <a:ln w="28575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15</xdr:row>
      <xdr:rowOff>104775</xdr:rowOff>
    </xdr:from>
    <xdr:to>
      <xdr:col>15</xdr:col>
      <xdr:colOff>142875</xdr:colOff>
      <xdr:row>24</xdr:row>
      <xdr:rowOff>76200</xdr:rowOff>
    </xdr:to>
    <xdr:sp>
      <xdr:nvSpPr>
        <xdr:cNvPr id="20" name="Line 222"/>
        <xdr:cNvSpPr>
          <a:spLocks/>
        </xdr:cNvSpPr>
      </xdr:nvSpPr>
      <xdr:spPr>
        <a:xfrm flipV="1">
          <a:off x="4038600" y="2200275"/>
          <a:ext cx="971550" cy="1047750"/>
        </a:xfrm>
        <a:prstGeom prst="line">
          <a:avLst/>
        </a:prstGeom>
        <a:noFill/>
        <a:ln w="28575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533400</xdr:colOff>
      <xdr:row>24</xdr:row>
      <xdr:rowOff>66675</xdr:rowOff>
    </xdr:from>
    <xdr:to>
      <xdr:col>15</xdr:col>
      <xdr:colOff>152400</xdr:colOff>
      <xdr:row>24</xdr:row>
      <xdr:rowOff>66675</xdr:rowOff>
    </xdr:to>
    <xdr:sp>
      <xdr:nvSpPr>
        <xdr:cNvPr id="21" name="Line 223"/>
        <xdr:cNvSpPr>
          <a:spLocks/>
        </xdr:cNvSpPr>
      </xdr:nvSpPr>
      <xdr:spPr>
        <a:xfrm>
          <a:off x="4019550" y="3238500"/>
          <a:ext cx="1000125" cy="0"/>
        </a:xfrm>
        <a:prstGeom prst="line">
          <a:avLst/>
        </a:prstGeom>
        <a:noFill/>
        <a:ln w="28575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15</xdr:row>
      <xdr:rowOff>104775</xdr:rowOff>
    </xdr:from>
    <xdr:to>
      <xdr:col>15</xdr:col>
      <xdr:colOff>123825</xdr:colOff>
      <xdr:row>24</xdr:row>
      <xdr:rowOff>85725</xdr:rowOff>
    </xdr:to>
    <xdr:sp>
      <xdr:nvSpPr>
        <xdr:cNvPr id="22" name="Line 224"/>
        <xdr:cNvSpPr>
          <a:spLocks/>
        </xdr:cNvSpPr>
      </xdr:nvSpPr>
      <xdr:spPr>
        <a:xfrm>
          <a:off x="4991100" y="2200275"/>
          <a:ext cx="0" cy="1057275"/>
        </a:xfrm>
        <a:prstGeom prst="line">
          <a:avLst/>
        </a:prstGeom>
        <a:noFill/>
        <a:ln w="28575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590550</xdr:colOff>
      <xdr:row>22</xdr:row>
      <xdr:rowOff>85725</xdr:rowOff>
    </xdr:from>
    <xdr:to>
      <xdr:col>13</xdr:col>
      <xdr:colOff>57150</xdr:colOff>
      <xdr:row>22</xdr:row>
      <xdr:rowOff>85725</xdr:rowOff>
    </xdr:to>
    <xdr:sp>
      <xdr:nvSpPr>
        <xdr:cNvPr id="23" name="Line 225"/>
        <xdr:cNvSpPr>
          <a:spLocks/>
        </xdr:cNvSpPr>
      </xdr:nvSpPr>
      <xdr:spPr>
        <a:xfrm>
          <a:off x="4076700" y="29432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23</xdr:row>
      <xdr:rowOff>85725</xdr:rowOff>
    </xdr:from>
    <xdr:to>
      <xdr:col>14</xdr:col>
      <xdr:colOff>428625</xdr:colOff>
      <xdr:row>23</xdr:row>
      <xdr:rowOff>85725</xdr:rowOff>
    </xdr:to>
    <xdr:sp>
      <xdr:nvSpPr>
        <xdr:cNvPr id="24" name="Line 226"/>
        <xdr:cNvSpPr>
          <a:spLocks/>
        </xdr:cNvSpPr>
      </xdr:nvSpPr>
      <xdr:spPr>
        <a:xfrm flipH="1">
          <a:off x="4410075" y="31051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25</xdr:row>
      <xdr:rowOff>142875</xdr:rowOff>
    </xdr:from>
    <xdr:to>
      <xdr:col>12</xdr:col>
      <xdr:colOff>381000</xdr:colOff>
      <xdr:row>26</xdr:row>
      <xdr:rowOff>142875</xdr:rowOff>
    </xdr:to>
    <xdr:sp>
      <xdr:nvSpPr>
        <xdr:cNvPr id="25" name="Line 227"/>
        <xdr:cNvSpPr>
          <a:spLocks/>
        </xdr:cNvSpPr>
      </xdr:nvSpPr>
      <xdr:spPr>
        <a:xfrm flipV="1">
          <a:off x="3867150" y="3476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22</xdr:row>
      <xdr:rowOff>38100</xdr:rowOff>
    </xdr:from>
    <xdr:to>
      <xdr:col>12</xdr:col>
      <xdr:colOff>381000</xdr:colOff>
      <xdr:row>23</xdr:row>
      <xdr:rowOff>76200</xdr:rowOff>
    </xdr:to>
    <xdr:sp>
      <xdr:nvSpPr>
        <xdr:cNvPr id="26" name="Line 228"/>
        <xdr:cNvSpPr>
          <a:spLocks/>
        </xdr:cNvSpPr>
      </xdr:nvSpPr>
      <xdr:spPr>
        <a:xfrm>
          <a:off x="3867150" y="28956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190500</xdr:colOff>
      <xdr:row>15</xdr:row>
      <xdr:rowOff>47625</xdr:rowOff>
    </xdr:from>
    <xdr:to>
      <xdr:col>16</xdr:col>
      <xdr:colOff>190500</xdr:colOff>
      <xdr:row>25</xdr:row>
      <xdr:rowOff>123825</xdr:rowOff>
    </xdr:to>
    <xdr:sp>
      <xdr:nvSpPr>
        <xdr:cNvPr id="27" name="Line 229"/>
        <xdr:cNvSpPr>
          <a:spLocks/>
        </xdr:cNvSpPr>
      </xdr:nvSpPr>
      <xdr:spPr>
        <a:xfrm>
          <a:off x="5286375" y="2143125"/>
          <a:ext cx="0" cy="1314450"/>
        </a:xfrm>
        <a:prstGeom prst="line">
          <a:avLst/>
        </a:prstGeom>
        <a:noFill/>
        <a:ln w="381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219075</xdr:colOff>
      <xdr:row>15</xdr:row>
      <xdr:rowOff>38100</xdr:rowOff>
    </xdr:from>
    <xdr:to>
      <xdr:col>16</xdr:col>
      <xdr:colOff>219075</xdr:colOff>
      <xdr:row>25</xdr:row>
      <xdr:rowOff>152400</xdr:rowOff>
    </xdr:to>
    <xdr:sp>
      <xdr:nvSpPr>
        <xdr:cNvPr id="28" name="Line 230"/>
        <xdr:cNvSpPr>
          <a:spLocks/>
        </xdr:cNvSpPr>
      </xdr:nvSpPr>
      <xdr:spPr>
        <a:xfrm>
          <a:off x="5314950" y="2133600"/>
          <a:ext cx="0" cy="1352550"/>
        </a:xfrm>
        <a:prstGeom prst="line">
          <a:avLst/>
        </a:prstGeom>
        <a:noFill/>
        <a:ln w="28575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542925</xdr:colOff>
      <xdr:row>15</xdr:row>
      <xdr:rowOff>19050</xdr:rowOff>
    </xdr:from>
    <xdr:to>
      <xdr:col>18</xdr:col>
      <xdr:colOff>542925</xdr:colOff>
      <xdr:row>19</xdr:row>
      <xdr:rowOff>9525</xdr:rowOff>
    </xdr:to>
    <xdr:sp>
      <xdr:nvSpPr>
        <xdr:cNvPr id="29" name="Line 231"/>
        <xdr:cNvSpPr>
          <a:spLocks/>
        </xdr:cNvSpPr>
      </xdr:nvSpPr>
      <xdr:spPr>
        <a:xfrm flipV="1">
          <a:off x="6238875" y="21145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9</xdr:col>
      <xdr:colOff>0</xdr:colOff>
      <xdr:row>63</xdr:row>
      <xdr:rowOff>190500</xdr:rowOff>
    </xdr:to>
    <xdr:sp>
      <xdr:nvSpPr>
        <xdr:cNvPr id="30" name="Line 232"/>
        <xdr:cNvSpPr>
          <a:spLocks/>
        </xdr:cNvSpPr>
      </xdr:nvSpPr>
      <xdr:spPr>
        <a:xfrm>
          <a:off x="542925" y="7753350"/>
          <a:ext cx="18192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36</xdr:row>
      <xdr:rowOff>133350</xdr:rowOff>
    </xdr:from>
    <xdr:to>
      <xdr:col>6</xdr:col>
      <xdr:colOff>161925</xdr:colOff>
      <xdr:row>37</xdr:row>
      <xdr:rowOff>66675</xdr:rowOff>
    </xdr:to>
    <xdr:sp>
      <xdr:nvSpPr>
        <xdr:cNvPr id="31" name="Rectangle 233"/>
        <xdr:cNvSpPr>
          <a:spLocks/>
        </xdr:cNvSpPr>
      </xdr:nvSpPr>
      <xdr:spPr>
        <a:xfrm>
          <a:off x="552450" y="4972050"/>
          <a:ext cx="1238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36</xdr:row>
      <xdr:rowOff>104775</xdr:rowOff>
    </xdr:from>
    <xdr:to>
      <xdr:col>4</xdr:col>
      <xdr:colOff>9525</xdr:colOff>
      <xdr:row>36</xdr:row>
      <xdr:rowOff>104775</xdr:rowOff>
    </xdr:to>
    <xdr:sp>
      <xdr:nvSpPr>
        <xdr:cNvPr id="32" name="Line 234"/>
        <xdr:cNvSpPr>
          <a:spLocks/>
        </xdr:cNvSpPr>
      </xdr:nvSpPr>
      <xdr:spPr>
        <a:xfrm>
          <a:off x="685800" y="4943475"/>
          <a:ext cx="37147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152400</xdr:rowOff>
    </xdr:from>
    <xdr:to>
      <xdr:col>2</xdr:col>
      <xdr:colOff>9525</xdr:colOff>
      <xdr:row>37</xdr:row>
      <xdr:rowOff>28575</xdr:rowOff>
    </xdr:to>
    <xdr:sp>
      <xdr:nvSpPr>
        <xdr:cNvPr id="33" name="Freeform 237"/>
        <xdr:cNvSpPr>
          <a:spLocks/>
        </xdr:cNvSpPr>
      </xdr:nvSpPr>
      <xdr:spPr>
        <a:xfrm>
          <a:off x="209550" y="4991100"/>
          <a:ext cx="342900" cy="38100"/>
        </a:xfrm>
        <a:custGeom>
          <a:pathLst>
            <a:path h="4" w="36">
              <a:moveTo>
                <a:pt x="36" y="0"/>
              </a:moveTo>
              <a:cubicBezTo>
                <a:pt x="32" y="3"/>
                <a:pt x="30" y="1"/>
                <a:pt x="26" y="0"/>
              </a:cubicBezTo>
              <a:cubicBezTo>
                <a:pt x="20" y="1"/>
                <a:pt x="19" y="3"/>
                <a:pt x="14" y="0"/>
              </a:cubicBezTo>
              <a:cubicBezTo>
                <a:pt x="8" y="4"/>
                <a:pt x="12" y="2"/>
                <a:pt x="0" y="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34</xdr:row>
      <xdr:rowOff>152400</xdr:rowOff>
    </xdr:from>
    <xdr:to>
      <xdr:col>3</xdr:col>
      <xdr:colOff>123825</xdr:colOff>
      <xdr:row>36</xdr:row>
      <xdr:rowOff>0</xdr:rowOff>
    </xdr:to>
    <xdr:sp>
      <xdr:nvSpPr>
        <xdr:cNvPr id="34" name="Rectangle 245"/>
        <xdr:cNvSpPr>
          <a:spLocks/>
        </xdr:cNvSpPr>
      </xdr:nvSpPr>
      <xdr:spPr>
        <a:xfrm>
          <a:off x="742950" y="4667250"/>
          <a:ext cx="238125" cy="171450"/>
        </a:xfrm>
        <a:prstGeom prst="rect">
          <a:avLst/>
        </a:prstGeom>
        <a:solidFill>
          <a:srgbClr val="00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35</xdr:row>
      <xdr:rowOff>142875</xdr:rowOff>
    </xdr:from>
    <xdr:to>
      <xdr:col>2</xdr:col>
      <xdr:colOff>209550</xdr:colOff>
      <xdr:row>36</xdr:row>
      <xdr:rowOff>66675</xdr:rowOff>
    </xdr:to>
    <xdr:sp>
      <xdr:nvSpPr>
        <xdr:cNvPr id="35" name="Line 246"/>
        <xdr:cNvSpPr>
          <a:spLocks/>
        </xdr:cNvSpPr>
      </xdr:nvSpPr>
      <xdr:spPr>
        <a:xfrm>
          <a:off x="752475" y="4819650"/>
          <a:ext cx="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35</xdr:row>
      <xdr:rowOff>142875</xdr:rowOff>
    </xdr:from>
    <xdr:to>
      <xdr:col>3</xdr:col>
      <xdr:colOff>123825</xdr:colOff>
      <xdr:row>36</xdr:row>
      <xdr:rowOff>85725</xdr:rowOff>
    </xdr:to>
    <xdr:sp>
      <xdr:nvSpPr>
        <xdr:cNvPr id="36" name="Line 247"/>
        <xdr:cNvSpPr>
          <a:spLocks/>
        </xdr:cNvSpPr>
      </xdr:nvSpPr>
      <xdr:spPr>
        <a:xfrm>
          <a:off x="981075" y="4819650"/>
          <a:ext cx="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34</xdr:row>
      <xdr:rowOff>123825</xdr:rowOff>
    </xdr:from>
    <xdr:to>
      <xdr:col>4</xdr:col>
      <xdr:colOff>152400</xdr:colOff>
      <xdr:row>34</xdr:row>
      <xdr:rowOff>152400</xdr:rowOff>
    </xdr:to>
    <xdr:sp>
      <xdr:nvSpPr>
        <xdr:cNvPr id="37" name="Line 248"/>
        <xdr:cNvSpPr>
          <a:spLocks/>
        </xdr:cNvSpPr>
      </xdr:nvSpPr>
      <xdr:spPr>
        <a:xfrm flipV="1">
          <a:off x="990600" y="4638675"/>
          <a:ext cx="2095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36</xdr:row>
      <xdr:rowOff>0</xdr:rowOff>
    </xdr:from>
    <xdr:to>
      <xdr:col>4</xdr:col>
      <xdr:colOff>152400</xdr:colOff>
      <xdr:row>36</xdr:row>
      <xdr:rowOff>38100</xdr:rowOff>
    </xdr:to>
    <xdr:sp>
      <xdr:nvSpPr>
        <xdr:cNvPr id="38" name="Line 249"/>
        <xdr:cNvSpPr>
          <a:spLocks/>
        </xdr:cNvSpPr>
      </xdr:nvSpPr>
      <xdr:spPr>
        <a:xfrm>
          <a:off x="990600" y="4838700"/>
          <a:ext cx="2095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34</xdr:row>
      <xdr:rowOff>76200</xdr:rowOff>
    </xdr:from>
    <xdr:to>
      <xdr:col>2</xdr:col>
      <xdr:colOff>200025</xdr:colOff>
      <xdr:row>34</xdr:row>
      <xdr:rowOff>133350</xdr:rowOff>
    </xdr:to>
    <xdr:sp>
      <xdr:nvSpPr>
        <xdr:cNvPr id="39" name="Line 251"/>
        <xdr:cNvSpPr>
          <a:spLocks/>
        </xdr:cNvSpPr>
      </xdr:nvSpPr>
      <xdr:spPr>
        <a:xfrm flipH="1" flipV="1">
          <a:off x="638175" y="4591050"/>
          <a:ext cx="104775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36</xdr:row>
      <xdr:rowOff>0</xdr:rowOff>
    </xdr:from>
    <xdr:to>
      <xdr:col>2</xdr:col>
      <xdr:colOff>190500</xdr:colOff>
      <xdr:row>36</xdr:row>
      <xdr:rowOff>76200</xdr:rowOff>
    </xdr:to>
    <xdr:sp>
      <xdr:nvSpPr>
        <xdr:cNvPr id="40" name="Line 252"/>
        <xdr:cNvSpPr>
          <a:spLocks/>
        </xdr:cNvSpPr>
      </xdr:nvSpPr>
      <xdr:spPr>
        <a:xfrm flipH="1">
          <a:off x="638175" y="4838700"/>
          <a:ext cx="952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34</xdr:row>
      <xdr:rowOff>66675</xdr:rowOff>
    </xdr:from>
    <xdr:to>
      <xdr:col>2</xdr:col>
      <xdr:colOff>104775</xdr:colOff>
      <xdr:row>36</xdr:row>
      <xdr:rowOff>57150</xdr:rowOff>
    </xdr:to>
    <xdr:sp>
      <xdr:nvSpPr>
        <xdr:cNvPr id="41" name="Line 253"/>
        <xdr:cNvSpPr>
          <a:spLocks/>
        </xdr:cNvSpPr>
      </xdr:nvSpPr>
      <xdr:spPr>
        <a:xfrm>
          <a:off x="647700" y="4581525"/>
          <a:ext cx="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85725</xdr:rowOff>
    </xdr:from>
    <xdr:to>
      <xdr:col>9</xdr:col>
      <xdr:colOff>0</xdr:colOff>
      <xdr:row>36</xdr:row>
      <xdr:rowOff>0</xdr:rowOff>
    </xdr:to>
    <xdr:sp>
      <xdr:nvSpPr>
        <xdr:cNvPr id="42" name="Line 254"/>
        <xdr:cNvSpPr>
          <a:spLocks/>
        </xdr:cNvSpPr>
      </xdr:nvSpPr>
      <xdr:spPr>
        <a:xfrm flipV="1">
          <a:off x="2362200" y="4114800"/>
          <a:ext cx="0" cy="7239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35</xdr:row>
      <xdr:rowOff>152400</xdr:rowOff>
    </xdr:from>
    <xdr:to>
      <xdr:col>18</xdr:col>
      <xdr:colOff>361950</xdr:colOff>
      <xdr:row>35</xdr:row>
      <xdr:rowOff>152400</xdr:rowOff>
    </xdr:to>
    <xdr:sp>
      <xdr:nvSpPr>
        <xdr:cNvPr id="43" name="Line 255"/>
        <xdr:cNvSpPr>
          <a:spLocks/>
        </xdr:cNvSpPr>
      </xdr:nvSpPr>
      <xdr:spPr>
        <a:xfrm>
          <a:off x="2352675" y="4829175"/>
          <a:ext cx="37052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35</xdr:row>
      <xdr:rowOff>95250</xdr:rowOff>
    </xdr:from>
    <xdr:to>
      <xdr:col>10</xdr:col>
      <xdr:colOff>152400</xdr:colOff>
      <xdr:row>36</xdr:row>
      <xdr:rowOff>47625</xdr:rowOff>
    </xdr:to>
    <xdr:sp>
      <xdr:nvSpPr>
        <xdr:cNvPr id="44" name="Line 256"/>
        <xdr:cNvSpPr>
          <a:spLocks/>
        </xdr:cNvSpPr>
      </xdr:nvSpPr>
      <xdr:spPr>
        <a:xfrm>
          <a:off x="2609850" y="47720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35</xdr:row>
      <xdr:rowOff>95250</xdr:rowOff>
    </xdr:from>
    <xdr:to>
      <xdr:col>10</xdr:col>
      <xdr:colOff>466725</xdr:colOff>
      <xdr:row>36</xdr:row>
      <xdr:rowOff>57150</xdr:rowOff>
    </xdr:to>
    <xdr:sp>
      <xdr:nvSpPr>
        <xdr:cNvPr id="45" name="Line 257"/>
        <xdr:cNvSpPr>
          <a:spLocks/>
        </xdr:cNvSpPr>
      </xdr:nvSpPr>
      <xdr:spPr>
        <a:xfrm>
          <a:off x="2924175" y="47720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781050</xdr:colOff>
      <xdr:row>35</xdr:row>
      <xdr:rowOff>95250</xdr:rowOff>
    </xdr:from>
    <xdr:to>
      <xdr:col>10</xdr:col>
      <xdr:colOff>781050</xdr:colOff>
      <xdr:row>36</xdr:row>
      <xdr:rowOff>47625</xdr:rowOff>
    </xdr:to>
    <xdr:sp>
      <xdr:nvSpPr>
        <xdr:cNvPr id="46" name="Line 258"/>
        <xdr:cNvSpPr>
          <a:spLocks/>
        </xdr:cNvSpPr>
      </xdr:nvSpPr>
      <xdr:spPr>
        <a:xfrm>
          <a:off x="3238500" y="47720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35</xdr:row>
      <xdr:rowOff>95250</xdr:rowOff>
    </xdr:from>
    <xdr:to>
      <xdr:col>12</xdr:col>
      <xdr:colOff>66675</xdr:colOff>
      <xdr:row>36</xdr:row>
      <xdr:rowOff>47625</xdr:rowOff>
    </xdr:to>
    <xdr:sp>
      <xdr:nvSpPr>
        <xdr:cNvPr id="47" name="Line 259"/>
        <xdr:cNvSpPr>
          <a:spLocks/>
        </xdr:cNvSpPr>
      </xdr:nvSpPr>
      <xdr:spPr>
        <a:xfrm>
          <a:off x="3552825" y="47720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35</xdr:row>
      <xdr:rowOff>95250</xdr:rowOff>
    </xdr:from>
    <xdr:to>
      <xdr:col>12</xdr:col>
      <xdr:colOff>419100</xdr:colOff>
      <xdr:row>36</xdr:row>
      <xdr:rowOff>57150</xdr:rowOff>
    </xdr:to>
    <xdr:sp>
      <xdr:nvSpPr>
        <xdr:cNvPr id="48" name="Line 260"/>
        <xdr:cNvSpPr>
          <a:spLocks/>
        </xdr:cNvSpPr>
      </xdr:nvSpPr>
      <xdr:spPr>
        <a:xfrm>
          <a:off x="3905250" y="47720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35</xdr:row>
      <xdr:rowOff>95250</xdr:rowOff>
    </xdr:from>
    <xdr:to>
      <xdr:col>14</xdr:col>
      <xdr:colOff>85725</xdr:colOff>
      <xdr:row>36</xdr:row>
      <xdr:rowOff>47625</xdr:rowOff>
    </xdr:to>
    <xdr:sp>
      <xdr:nvSpPr>
        <xdr:cNvPr id="49" name="Line 261"/>
        <xdr:cNvSpPr>
          <a:spLocks/>
        </xdr:cNvSpPr>
      </xdr:nvSpPr>
      <xdr:spPr>
        <a:xfrm>
          <a:off x="4248150" y="47720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371475</xdr:colOff>
      <xdr:row>35</xdr:row>
      <xdr:rowOff>95250</xdr:rowOff>
    </xdr:from>
    <xdr:to>
      <xdr:col>14</xdr:col>
      <xdr:colOff>371475</xdr:colOff>
      <xdr:row>36</xdr:row>
      <xdr:rowOff>38100</xdr:rowOff>
    </xdr:to>
    <xdr:sp>
      <xdr:nvSpPr>
        <xdr:cNvPr id="50" name="Line 262"/>
        <xdr:cNvSpPr>
          <a:spLocks/>
        </xdr:cNvSpPr>
      </xdr:nvSpPr>
      <xdr:spPr>
        <a:xfrm>
          <a:off x="4533900" y="47720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35</xdr:row>
      <xdr:rowOff>104775</xdr:rowOff>
    </xdr:from>
    <xdr:to>
      <xdr:col>15</xdr:col>
      <xdr:colOff>57150</xdr:colOff>
      <xdr:row>36</xdr:row>
      <xdr:rowOff>57150</xdr:rowOff>
    </xdr:to>
    <xdr:sp>
      <xdr:nvSpPr>
        <xdr:cNvPr id="51" name="Line 263"/>
        <xdr:cNvSpPr>
          <a:spLocks/>
        </xdr:cNvSpPr>
      </xdr:nvSpPr>
      <xdr:spPr>
        <a:xfrm>
          <a:off x="4924425" y="4781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228600</xdr:colOff>
      <xdr:row>35</xdr:row>
      <xdr:rowOff>95250</xdr:rowOff>
    </xdr:from>
    <xdr:to>
      <xdr:col>16</xdr:col>
      <xdr:colOff>228600</xdr:colOff>
      <xdr:row>36</xdr:row>
      <xdr:rowOff>66675</xdr:rowOff>
    </xdr:to>
    <xdr:sp>
      <xdr:nvSpPr>
        <xdr:cNvPr id="52" name="Line 264"/>
        <xdr:cNvSpPr>
          <a:spLocks/>
        </xdr:cNvSpPr>
      </xdr:nvSpPr>
      <xdr:spPr>
        <a:xfrm>
          <a:off x="5324475" y="47720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32</xdr:row>
      <xdr:rowOff>95250</xdr:rowOff>
    </xdr:from>
    <xdr:to>
      <xdr:col>9</xdr:col>
      <xdr:colOff>57150</xdr:colOff>
      <xdr:row>32</xdr:row>
      <xdr:rowOff>95250</xdr:rowOff>
    </xdr:to>
    <xdr:sp>
      <xdr:nvSpPr>
        <xdr:cNvPr id="53" name="Line 265"/>
        <xdr:cNvSpPr>
          <a:spLocks/>
        </xdr:cNvSpPr>
      </xdr:nvSpPr>
      <xdr:spPr>
        <a:xfrm>
          <a:off x="2305050" y="42862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33</xdr:row>
      <xdr:rowOff>95250</xdr:rowOff>
    </xdr:from>
    <xdr:to>
      <xdr:col>9</xdr:col>
      <xdr:colOff>66675</xdr:colOff>
      <xdr:row>33</xdr:row>
      <xdr:rowOff>95250</xdr:rowOff>
    </xdr:to>
    <xdr:sp>
      <xdr:nvSpPr>
        <xdr:cNvPr id="54" name="Line 266"/>
        <xdr:cNvSpPr>
          <a:spLocks/>
        </xdr:cNvSpPr>
      </xdr:nvSpPr>
      <xdr:spPr>
        <a:xfrm>
          <a:off x="2295525" y="4448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34</xdr:row>
      <xdr:rowOff>95250</xdr:rowOff>
    </xdr:from>
    <xdr:to>
      <xdr:col>9</xdr:col>
      <xdr:colOff>57150</xdr:colOff>
      <xdr:row>34</xdr:row>
      <xdr:rowOff>95250</xdr:rowOff>
    </xdr:to>
    <xdr:sp>
      <xdr:nvSpPr>
        <xdr:cNvPr id="55" name="Line 267"/>
        <xdr:cNvSpPr>
          <a:spLocks/>
        </xdr:cNvSpPr>
      </xdr:nvSpPr>
      <xdr:spPr>
        <a:xfrm>
          <a:off x="2305050" y="4610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35</xdr:row>
      <xdr:rowOff>76200</xdr:rowOff>
    </xdr:from>
    <xdr:to>
      <xdr:col>9</xdr:col>
      <xdr:colOff>57150</xdr:colOff>
      <xdr:row>35</xdr:row>
      <xdr:rowOff>76200</xdr:rowOff>
    </xdr:to>
    <xdr:sp>
      <xdr:nvSpPr>
        <xdr:cNvPr id="56" name="Line 268"/>
        <xdr:cNvSpPr>
          <a:spLocks/>
        </xdr:cNvSpPr>
      </xdr:nvSpPr>
      <xdr:spPr>
        <a:xfrm>
          <a:off x="2295525" y="47529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47625</xdr:rowOff>
    </xdr:from>
    <xdr:to>
      <xdr:col>14</xdr:col>
      <xdr:colOff>123825</xdr:colOff>
      <xdr:row>35</xdr:row>
      <xdr:rowOff>142875</xdr:rowOff>
    </xdr:to>
    <xdr:sp>
      <xdr:nvSpPr>
        <xdr:cNvPr id="57" name="Freeform 269"/>
        <xdr:cNvSpPr>
          <a:spLocks/>
        </xdr:cNvSpPr>
      </xdr:nvSpPr>
      <xdr:spPr>
        <a:xfrm>
          <a:off x="2362200" y="4400550"/>
          <a:ext cx="1924050" cy="419100"/>
        </a:xfrm>
        <a:custGeom>
          <a:pathLst>
            <a:path h="59" w="194">
              <a:moveTo>
                <a:pt x="0" y="0"/>
              </a:moveTo>
              <a:cubicBezTo>
                <a:pt x="6" y="4"/>
                <a:pt x="10" y="4"/>
                <a:pt x="17" y="5"/>
              </a:cubicBezTo>
              <a:cubicBezTo>
                <a:pt x="20" y="6"/>
                <a:pt x="25" y="7"/>
                <a:pt x="25" y="7"/>
              </a:cubicBezTo>
              <a:cubicBezTo>
                <a:pt x="50" y="5"/>
                <a:pt x="57" y="13"/>
                <a:pt x="79" y="16"/>
              </a:cubicBezTo>
              <a:cubicBezTo>
                <a:pt x="84" y="18"/>
                <a:pt x="86" y="21"/>
                <a:pt x="90" y="22"/>
              </a:cubicBezTo>
              <a:cubicBezTo>
                <a:pt x="99" y="31"/>
                <a:pt x="122" y="31"/>
                <a:pt x="134" y="32"/>
              </a:cubicBezTo>
              <a:cubicBezTo>
                <a:pt x="140" y="40"/>
                <a:pt x="144" y="39"/>
                <a:pt x="154" y="40"/>
              </a:cubicBezTo>
              <a:cubicBezTo>
                <a:pt x="157" y="41"/>
                <a:pt x="160" y="43"/>
                <a:pt x="163" y="44"/>
              </a:cubicBezTo>
              <a:cubicBezTo>
                <a:pt x="171" y="52"/>
                <a:pt x="178" y="52"/>
                <a:pt x="188" y="54"/>
              </a:cubicBezTo>
              <a:cubicBezTo>
                <a:pt x="189" y="57"/>
                <a:pt x="190" y="59"/>
                <a:pt x="194" y="59"/>
              </a:cubicBez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35</xdr:row>
      <xdr:rowOff>0</xdr:rowOff>
    </xdr:from>
    <xdr:to>
      <xdr:col>4</xdr:col>
      <xdr:colOff>133350</xdr:colOff>
      <xdr:row>35</xdr:row>
      <xdr:rowOff>19050</xdr:rowOff>
    </xdr:to>
    <xdr:sp>
      <xdr:nvSpPr>
        <xdr:cNvPr id="58" name="Line 271"/>
        <xdr:cNvSpPr>
          <a:spLocks/>
        </xdr:cNvSpPr>
      </xdr:nvSpPr>
      <xdr:spPr>
        <a:xfrm flipV="1">
          <a:off x="1000125" y="4676775"/>
          <a:ext cx="180975" cy="19050"/>
        </a:xfrm>
        <a:prstGeom prst="line">
          <a:avLst/>
        </a:prstGeom>
        <a:noFill/>
        <a:ln w="3810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35</xdr:row>
      <xdr:rowOff>9525</xdr:rowOff>
    </xdr:from>
    <xdr:to>
      <xdr:col>3</xdr:col>
      <xdr:colOff>152400</xdr:colOff>
      <xdr:row>35</xdr:row>
      <xdr:rowOff>133350</xdr:rowOff>
    </xdr:to>
    <xdr:sp>
      <xdr:nvSpPr>
        <xdr:cNvPr id="59" name="Line 272"/>
        <xdr:cNvSpPr>
          <a:spLocks/>
        </xdr:cNvSpPr>
      </xdr:nvSpPr>
      <xdr:spPr>
        <a:xfrm>
          <a:off x="1009650" y="4686300"/>
          <a:ext cx="0" cy="123825"/>
        </a:xfrm>
        <a:prstGeom prst="line">
          <a:avLst/>
        </a:prstGeom>
        <a:noFill/>
        <a:ln w="3810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34</xdr:row>
      <xdr:rowOff>142875</xdr:rowOff>
    </xdr:from>
    <xdr:to>
      <xdr:col>4</xdr:col>
      <xdr:colOff>133350</xdr:colOff>
      <xdr:row>36</xdr:row>
      <xdr:rowOff>28575</xdr:rowOff>
    </xdr:to>
    <xdr:sp>
      <xdr:nvSpPr>
        <xdr:cNvPr id="60" name="Line 273"/>
        <xdr:cNvSpPr>
          <a:spLocks/>
        </xdr:cNvSpPr>
      </xdr:nvSpPr>
      <xdr:spPr>
        <a:xfrm>
          <a:off x="1181100" y="4657725"/>
          <a:ext cx="0" cy="209550"/>
        </a:xfrm>
        <a:prstGeom prst="line">
          <a:avLst/>
        </a:prstGeom>
        <a:noFill/>
        <a:ln w="3810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35</xdr:row>
      <xdr:rowOff>133350</xdr:rowOff>
    </xdr:from>
    <xdr:to>
      <xdr:col>4</xdr:col>
      <xdr:colOff>133350</xdr:colOff>
      <xdr:row>36</xdr:row>
      <xdr:rowOff>0</xdr:rowOff>
    </xdr:to>
    <xdr:sp>
      <xdr:nvSpPr>
        <xdr:cNvPr id="61" name="Line 274"/>
        <xdr:cNvSpPr>
          <a:spLocks/>
        </xdr:cNvSpPr>
      </xdr:nvSpPr>
      <xdr:spPr>
        <a:xfrm>
          <a:off x="1000125" y="4810125"/>
          <a:ext cx="180975" cy="28575"/>
        </a:xfrm>
        <a:prstGeom prst="line">
          <a:avLst/>
        </a:prstGeom>
        <a:noFill/>
        <a:ln w="3810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35</xdr:row>
      <xdr:rowOff>66675</xdr:rowOff>
    </xdr:from>
    <xdr:to>
      <xdr:col>4</xdr:col>
      <xdr:colOff>123825</xdr:colOff>
      <xdr:row>35</xdr:row>
      <xdr:rowOff>66675</xdr:rowOff>
    </xdr:to>
    <xdr:sp>
      <xdr:nvSpPr>
        <xdr:cNvPr id="62" name="Line 275"/>
        <xdr:cNvSpPr>
          <a:spLocks/>
        </xdr:cNvSpPr>
      </xdr:nvSpPr>
      <xdr:spPr>
        <a:xfrm>
          <a:off x="1019175" y="4743450"/>
          <a:ext cx="152400" cy="0"/>
        </a:xfrm>
        <a:prstGeom prst="line">
          <a:avLst/>
        </a:prstGeom>
        <a:noFill/>
        <a:ln w="7620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35</xdr:row>
      <xdr:rowOff>114300</xdr:rowOff>
    </xdr:from>
    <xdr:to>
      <xdr:col>4</xdr:col>
      <xdr:colOff>104775</xdr:colOff>
      <xdr:row>35</xdr:row>
      <xdr:rowOff>123825</xdr:rowOff>
    </xdr:to>
    <xdr:sp>
      <xdr:nvSpPr>
        <xdr:cNvPr id="63" name="Line 276"/>
        <xdr:cNvSpPr>
          <a:spLocks/>
        </xdr:cNvSpPr>
      </xdr:nvSpPr>
      <xdr:spPr>
        <a:xfrm>
          <a:off x="1019175" y="4791075"/>
          <a:ext cx="133350" cy="9525"/>
        </a:xfrm>
        <a:prstGeom prst="line">
          <a:avLst/>
        </a:prstGeom>
        <a:noFill/>
        <a:ln w="7620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35</xdr:row>
      <xdr:rowOff>0</xdr:rowOff>
    </xdr:from>
    <xdr:to>
      <xdr:col>4</xdr:col>
      <xdr:colOff>114300</xdr:colOff>
      <xdr:row>36</xdr:row>
      <xdr:rowOff>0</xdr:rowOff>
    </xdr:to>
    <xdr:sp>
      <xdr:nvSpPr>
        <xdr:cNvPr id="64" name="Line 277"/>
        <xdr:cNvSpPr>
          <a:spLocks/>
        </xdr:cNvSpPr>
      </xdr:nvSpPr>
      <xdr:spPr>
        <a:xfrm>
          <a:off x="1143000" y="4676775"/>
          <a:ext cx="19050" cy="161925"/>
        </a:xfrm>
        <a:prstGeom prst="line">
          <a:avLst/>
        </a:prstGeom>
        <a:noFill/>
        <a:ln w="3810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34</xdr:row>
      <xdr:rowOff>104775</xdr:rowOff>
    </xdr:from>
    <xdr:to>
      <xdr:col>2</xdr:col>
      <xdr:colOff>123825</xdr:colOff>
      <xdr:row>36</xdr:row>
      <xdr:rowOff>28575</xdr:rowOff>
    </xdr:to>
    <xdr:sp>
      <xdr:nvSpPr>
        <xdr:cNvPr id="65" name="Line 278"/>
        <xdr:cNvSpPr>
          <a:spLocks/>
        </xdr:cNvSpPr>
      </xdr:nvSpPr>
      <xdr:spPr>
        <a:xfrm flipH="1">
          <a:off x="666750" y="4619625"/>
          <a:ext cx="0" cy="247650"/>
        </a:xfrm>
        <a:prstGeom prst="line">
          <a:avLst/>
        </a:prstGeom>
        <a:noFill/>
        <a:ln w="2857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35</xdr:row>
      <xdr:rowOff>9525</xdr:rowOff>
    </xdr:from>
    <xdr:to>
      <xdr:col>2</xdr:col>
      <xdr:colOff>161925</xdr:colOff>
      <xdr:row>35</xdr:row>
      <xdr:rowOff>133350</xdr:rowOff>
    </xdr:to>
    <xdr:sp>
      <xdr:nvSpPr>
        <xdr:cNvPr id="66" name="Line 279"/>
        <xdr:cNvSpPr>
          <a:spLocks/>
        </xdr:cNvSpPr>
      </xdr:nvSpPr>
      <xdr:spPr>
        <a:xfrm>
          <a:off x="704850" y="4686300"/>
          <a:ext cx="0" cy="123825"/>
        </a:xfrm>
        <a:prstGeom prst="line">
          <a:avLst/>
        </a:prstGeom>
        <a:noFill/>
        <a:ln w="3810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34</xdr:row>
      <xdr:rowOff>133350</xdr:rowOff>
    </xdr:from>
    <xdr:to>
      <xdr:col>2</xdr:col>
      <xdr:colOff>180975</xdr:colOff>
      <xdr:row>35</xdr:row>
      <xdr:rowOff>28575</xdr:rowOff>
    </xdr:to>
    <xdr:sp>
      <xdr:nvSpPr>
        <xdr:cNvPr id="67" name="Line 280"/>
        <xdr:cNvSpPr>
          <a:spLocks/>
        </xdr:cNvSpPr>
      </xdr:nvSpPr>
      <xdr:spPr>
        <a:xfrm>
          <a:off x="676275" y="4648200"/>
          <a:ext cx="47625" cy="57150"/>
        </a:xfrm>
        <a:prstGeom prst="line">
          <a:avLst/>
        </a:prstGeom>
        <a:noFill/>
        <a:ln w="2857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35</xdr:row>
      <xdr:rowOff>142875</xdr:rowOff>
    </xdr:from>
    <xdr:to>
      <xdr:col>2</xdr:col>
      <xdr:colOff>161925</xdr:colOff>
      <xdr:row>36</xdr:row>
      <xdr:rowOff>9525</xdr:rowOff>
    </xdr:to>
    <xdr:sp>
      <xdr:nvSpPr>
        <xdr:cNvPr id="68" name="Line 281"/>
        <xdr:cNvSpPr>
          <a:spLocks/>
        </xdr:cNvSpPr>
      </xdr:nvSpPr>
      <xdr:spPr>
        <a:xfrm flipV="1">
          <a:off x="676275" y="4819650"/>
          <a:ext cx="28575" cy="28575"/>
        </a:xfrm>
        <a:prstGeom prst="line">
          <a:avLst/>
        </a:prstGeom>
        <a:noFill/>
        <a:ln w="2857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35</xdr:row>
      <xdr:rowOff>0</xdr:rowOff>
    </xdr:from>
    <xdr:to>
      <xdr:col>2</xdr:col>
      <xdr:colOff>171450</xdr:colOff>
      <xdr:row>35</xdr:row>
      <xdr:rowOff>142875</xdr:rowOff>
    </xdr:to>
    <xdr:sp>
      <xdr:nvSpPr>
        <xdr:cNvPr id="69" name="Line 282"/>
        <xdr:cNvSpPr>
          <a:spLocks/>
        </xdr:cNvSpPr>
      </xdr:nvSpPr>
      <xdr:spPr>
        <a:xfrm>
          <a:off x="685800" y="4676775"/>
          <a:ext cx="28575" cy="142875"/>
        </a:xfrm>
        <a:prstGeom prst="line">
          <a:avLst/>
        </a:prstGeom>
        <a:noFill/>
        <a:ln w="2857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35</xdr:row>
      <xdr:rowOff>9525</xdr:rowOff>
    </xdr:from>
    <xdr:to>
      <xdr:col>2</xdr:col>
      <xdr:colOff>190500</xdr:colOff>
      <xdr:row>35</xdr:row>
      <xdr:rowOff>142875</xdr:rowOff>
    </xdr:to>
    <xdr:sp>
      <xdr:nvSpPr>
        <xdr:cNvPr id="70" name="Line 283"/>
        <xdr:cNvSpPr>
          <a:spLocks/>
        </xdr:cNvSpPr>
      </xdr:nvSpPr>
      <xdr:spPr>
        <a:xfrm flipH="1">
          <a:off x="723900" y="4686300"/>
          <a:ext cx="9525" cy="13335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36</xdr:row>
      <xdr:rowOff>38100</xdr:rowOff>
    </xdr:from>
    <xdr:to>
      <xdr:col>3</xdr:col>
      <xdr:colOff>114300</xdr:colOff>
      <xdr:row>36</xdr:row>
      <xdr:rowOff>38100</xdr:rowOff>
    </xdr:to>
    <xdr:sp>
      <xdr:nvSpPr>
        <xdr:cNvPr id="71" name="Line 284"/>
        <xdr:cNvSpPr>
          <a:spLocks/>
        </xdr:cNvSpPr>
      </xdr:nvSpPr>
      <xdr:spPr>
        <a:xfrm>
          <a:off x="771525" y="4876800"/>
          <a:ext cx="200025" cy="0"/>
        </a:xfrm>
        <a:prstGeom prst="line">
          <a:avLst/>
        </a:prstGeom>
        <a:noFill/>
        <a:ln w="571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34</xdr:row>
      <xdr:rowOff>114300</xdr:rowOff>
    </xdr:from>
    <xdr:to>
      <xdr:col>4</xdr:col>
      <xdr:colOff>152400</xdr:colOff>
      <xdr:row>36</xdr:row>
      <xdr:rowOff>47625</xdr:rowOff>
    </xdr:to>
    <xdr:sp>
      <xdr:nvSpPr>
        <xdr:cNvPr id="72" name="Line 285"/>
        <xdr:cNvSpPr>
          <a:spLocks/>
        </xdr:cNvSpPr>
      </xdr:nvSpPr>
      <xdr:spPr>
        <a:xfrm>
          <a:off x="1200150" y="4629150"/>
          <a:ext cx="0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34</xdr:row>
      <xdr:rowOff>123825</xdr:rowOff>
    </xdr:from>
    <xdr:to>
      <xdr:col>5</xdr:col>
      <xdr:colOff>219075</xdr:colOff>
      <xdr:row>34</xdr:row>
      <xdr:rowOff>123825</xdr:rowOff>
    </xdr:to>
    <xdr:sp>
      <xdr:nvSpPr>
        <xdr:cNvPr id="73" name="Line 287"/>
        <xdr:cNvSpPr>
          <a:spLocks/>
        </xdr:cNvSpPr>
      </xdr:nvSpPr>
      <xdr:spPr>
        <a:xfrm>
          <a:off x="1209675" y="4638675"/>
          <a:ext cx="24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34</xdr:row>
      <xdr:rowOff>123825</xdr:rowOff>
    </xdr:from>
    <xdr:to>
      <xdr:col>5</xdr:col>
      <xdr:colOff>323850</xdr:colOff>
      <xdr:row>35</xdr:row>
      <xdr:rowOff>9525</xdr:rowOff>
    </xdr:to>
    <xdr:sp>
      <xdr:nvSpPr>
        <xdr:cNvPr id="74" name="Line 288"/>
        <xdr:cNvSpPr>
          <a:spLocks/>
        </xdr:cNvSpPr>
      </xdr:nvSpPr>
      <xdr:spPr>
        <a:xfrm>
          <a:off x="1457325" y="4638675"/>
          <a:ext cx="104775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35</xdr:row>
      <xdr:rowOff>9525</xdr:rowOff>
    </xdr:from>
    <xdr:to>
      <xdr:col>6</xdr:col>
      <xdr:colOff>9525</xdr:colOff>
      <xdr:row>35</xdr:row>
      <xdr:rowOff>142875</xdr:rowOff>
    </xdr:to>
    <xdr:sp>
      <xdr:nvSpPr>
        <xdr:cNvPr id="75" name="Line 289"/>
        <xdr:cNvSpPr>
          <a:spLocks/>
        </xdr:cNvSpPr>
      </xdr:nvSpPr>
      <xdr:spPr>
        <a:xfrm>
          <a:off x="1562100" y="4686300"/>
          <a:ext cx="762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123825</xdr:rowOff>
    </xdr:from>
    <xdr:to>
      <xdr:col>6</xdr:col>
      <xdr:colOff>9525</xdr:colOff>
      <xdr:row>36</xdr:row>
      <xdr:rowOff>133350</xdr:rowOff>
    </xdr:to>
    <xdr:sp>
      <xdr:nvSpPr>
        <xdr:cNvPr id="76" name="Line 290"/>
        <xdr:cNvSpPr>
          <a:spLocks/>
        </xdr:cNvSpPr>
      </xdr:nvSpPr>
      <xdr:spPr>
        <a:xfrm>
          <a:off x="1628775" y="4800600"/>
          <a:ext cx="9525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36</xdr:row>
      <xdr:rowOff>38100</xdr:rowOff>
    </xdr:from>
    <xdr:to>
      <xdr:col>5</xdr:col>
      <xdr:colOff>95250</xdr:colOff>
      <xdr:row>36</xdr:row>
      <xdr:rowOff>38100</xdr:rowOff>
    </xdr:to>
    <xdr:sp>
      <xdr:nvSpPr>
        <xdr:cNvPr id="77" name="Line 291"/>
        <xdr:cNvSpPr>
          <a:spLocks/>
        </xdr:cNvSpPr>
      </xdr:nvSpPr>
      <xdr:spPr>
        <a:xfrm>
          <a:off x="1200150" y="4876800"/>
          <a:ext cx="133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36</xdr:row>
      <xdr:rowOff>38100</xdr:rowOff>
    </xdr:from>
    <xdr:to>
      <xdr:col>5</xdr:col>
      <xdr:colOff>152400</xdr:colOff>
      <xdr:row>36</xdr:row>
      <xdr:rowOff>95250</xdr:rowOff>
    </xdr:to>
    <xdr:sp>
      <xdr:nvSpPr>
        <xdr:cNvPr id="78" name="Line 292"/>
        <xdr:cNvSpPr>
          <a:spLocks/>
        </xdr:cNvSpPr>
      </xdr:nvSpPr>
      <xdr:spPr>
        <a:xfrm>
          <a:off x="1333500" y="4876800"/>
          <a:ext cx="571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36</xdr:row>
      <xdr:rowOff>95250</xdr:rowOff>
    </xdr:from>
    <xdr:to>
      <xdr:col>5</xdr:col>
      <xdr:colOff>152400</xdr:colOff>
      <xdr:row>36</xdr:row>
      <xdr:rowOff>142875</xdr:rowOff>
    </xdr:to>
    <xdr:sp>
      <xdr:nvSpPr>
        <xdr:cNvPr id="79" name="Line 293"/>
        <xdr:cNvSpPr>
          <a:spLocks/>
        </xdr:cNvSpPr>
      </xdr:nvSpPr>
      <xdr:spPr>
        <a:xfrm>
          <a:off x="1390650" y="4933950"/>
          <a:ext cx="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35</xdr:row>
      <xdr:rowOff>0</xdr:rowOff>
    </xdr:from>
    <xdr:to>
      <xdr:col>5</xdr:col>
      <xdr:colOff>228600</xdr:colOff>
      <xdr:row>35</xdr:row>
      <xdr:rowOff>0</xdr:rowOff>
    </xdr:to>
    <xdr:sp>
      <xdr:nvSpPr>
        <xdr:cNvPr id="80" name="Line 295"/>
        <xdr:cNvSpPr>
          <a:spLocks/>
        </xdr:cNvSpPr>
      </xdr:nvSpPr>
      <xdr:spPr>
        <a:xfrm>
          <a:off x="1209675" y="4676775"/>
          <a:ext cx="257175" cy="0"/>
        </a:xfrm>
        <a:prstGeom prst="line">
          <a:avLst/>
        </a:prstGeom>
        <a:noFill/>
        <a:ln w="571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36</xdr:row>
      <xdr:rowOff>9525</xdr:rowOff>
    </xdr:to>
    <xdr:sp>
      <xdr:nvSpPr>
        <xdr:cNvPr id="81" name="Line 296"/>
        <xdr:cNvSpPr>
          <a:spLocks/>
        </xdr:cNvSpPr>
      </xdr:nvSpPr>
      <xdr:spPr>
        <a:xfrm>
          <a:off x="1247775" y="4676775"/>
          <a:ext cx="0" cy="171450"/>
        </a:xfrm>
        <a:prstGeom prst="line">
          <a:avLst/>
        </a:prstGeom>
        <a:noFill/>
        <a:ln w="762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35</xdr:row>
      <xdr:rowOff>152400</xdr:rowOff>
    </xdr:from>
    <xdr:to>
      <xdr:col>5</xdr:col>
      <xdr:colOff>352425</xdr:colOff>
      <xdr:row>35</xdr:row>
      <xdr:rowOff>152400</xdr:rowOff>
    </xdr:to>
    <xdr:sp>
      <xdr:nvSpPr>
        <xdr:cNvPr id="82" name="Line 297"/>
        <xdr:cNvSpPr>
          <a:spLocks/>
        </xdr:cNvSpPr>
      </xdr:nvSpPr>
      <xdr:spPr>
        <a:xfrm>
          <a:off x="1219200" y="4829175"/>
          <a:ext cx="371475" cy="0"/>
        </a:xfrm>
        <a:prstGeom prst="line">
          <a:avLst/>
        </a:prstGeom>
        <a:noFill/>
        <a:ln w="762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35</xdr:row>
      <xdr:rowOff>76200</xdr:rowOff>
    </xdr:from>
    <xdr:to>
      <xdr:col>5</xdr:col>
      <xdr:colOff>333375</xdr:colOff>
      <xdr:row>35</xdr:row>
      <xdr:rowOff>76200</xdr:rowOff>
    </xdr:to>
    <xdr:sp>
      <xdr:nvSpPr>
        <xdr:cNvPr id="83" name="Line 298"/>
        <xdr:cNvSpPr>
          <a:spLocks/>
        </xdr:cNvSpPr>
      </xdr:nvSpPr>
      <xdr:spPr>
        <a:xfrm>
          <a:off x="1314450" y="4752975"/>
          <a:ext cx="247650" cy="0"/>
        </a:xfrm>
        <a:prstGeom prst="line">
          <a:avLst/>
        </a:prstGeom>
        <a:noFill/>
        <a:ln w="762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35</xdr:row>
      <xdr:rowOff>9525</xdr:rowOff>
    </xdr:from>
    <xdr:to>
      <xdr:col>5</xdr:col>
      <xdr:colOff>66675</xdr:colOff>
      <xdr:row>35</xdr:row>
      <xdr:rowOff>114300</xdr:rowOff>
    </xdr:to>
    <xdr:sp>
      <xdr:nvSpPr>
        <xdr:cNvPr id="84" name="Line 299"/>
        <xdr:cNvSpPr>
          <a:spLocks/>
        </xdr:cNvSpPr>
      </xdr:nvSpPr>
      <xdr:spPr>
        <a:xfrm>
          <a:off x="1304925" y="4686300"/>
          <a:ext cx="0" cy="104775"/>
        </a:xfrm>
        <a:prstGeom prst="line">
          <a:avLst/>
        </a:prstGeom>
        <a:noFill/>
        <a:ln w="762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35</xdr:row>
      <xdr:rowOff>19050</xdr:rowOff>
    </xdr:from>
    <xdr:to>
      <xdr:col>5</xdr:col>
      <xdr:colOff>285750</xdr:colOff>
      <xdr:row>35</xdr:row>
      <xdr:rowOff>28575</xdr:rowOff>
    </xdr:to>
    <xdr:sp>
      <xdr:nvSpPr>
        <xdr:cNvPr id="85" name="Line 300"/>
        <xdr:cNvSpPr>
          <a:spLocks/>
        </xdr:cNvSpPr>
      </xdr:nvSpPr>
      <xdr:spPr>
        <a:xfrm>
          <a:off x="1304925" y="4695825"/>
          <a:ext cx="219075" cy="9525"/>
        </a:xfrm>
        <a:prstGeom prst="line">
          <a:avLst/>
        </a:prstGeom>
        <a:noFill/>
        <a:ln w="571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35</xdr:row>
      <xdr:rowOff>123825</xdr:rowOff>
    </xdr:from>
    <xdr:to>
      <xdr:col>5</xdr:col>
      <xdr:colOff>342900</xdr:colOff>
      <xdr:row>36</xdr:row>
      <xdr:rowOff>114300</xdr:rowOff>
    </xdr:to>
    <xdr:sp>
      <xdr:nvSpPr>
        <xdr:cNvPr id="86" name="Line 301"/>
        <xdr:cNvSpPr>
          <a:spLocks/>
        </xdr:cNvSpPr>
      </xdr:nvSpPr>
      <xdr:spPr>
        <a:xfrm>
          <a:off x="1571625" y="4800600"/>
          <a:ext cx="9525" cy="152400"/>
        </a:xfrm>
        <a:prstGeom prst="line">
          <a:avLst/>
        </a:prstGeom>
        <a:noFill/>
        <a:ln w="762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34</xdr:row>
      <xdr:rowOff>152400</xdr:rowOff>
    </xdr:from>
    <xdr:to>
      <xdr:col>5</xdr:col>
      <xdr:colOff>314325</xdr:colOff>
      <xdr:row>35</xdr:row>
      <xdr:rowOff>47625</xdr:rowOff>
    </xdr:to>
    <xdr:sp>
      <xdr:nvSpPr>
        <xdr:cNvPr id="87" name="Line 302"/>
        <xdr:cNvSpPr>
          <a:spLocks/>
        </xdr:cNvSpPr>
      </xdr:nvSpPr>
      <xdr:spPr>
        <a:xfrm>
          <a:off x="1419225" y="4667250"/>
          <a:ext cx="133350" cy="57150"/>
        </a:xfrm>
        <a:prstGeom prst="line">
          <a:avLst/>
        </a:prstGeom>
        <a:noFill/>
        <a:ln w="571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35</xdr:row>
      <xdr:rowOff>152400</xdr:rowOff>
    </xdr:from>
    <xdr:to>
      <xdr:col>5</xdr:col>
      <xdr:colOff>209550</xdr:colOff>
      <xdr:row>36</xdr:row>
      <xdr:rowOff>104775</xdr:rowOff>
    </xdr:to>
    <xdr:sp>
      <xdr:nvSpPr>
        <xdr:cNvPr id="88" name="Line 303"/>
        <xdr:cNvSpPr>
          <a:spLocks/>
        </xdr:cNvSpPr>
      </xdr:nvSpPr>
      <xdr:spPr>
        <a:xfrm>
          <a:off x="1343025" y="4829175"/>
          <a:ext cx="104775" cy="114300"/>
        </a:xfrm>
        <a:prstGeom prst="line">
          <a:avLst/>
        </a:prstGeom>
        <a:noFill/>
        <a:ln w="571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36</xdr:row>
      <xdr:rowOff>104775</xdr:rowOff>
    </xdr:from>
    <xdr:to>
      <xdr:col>6</xdr:col>
      <xdr:colOff>0</xdr:colOff>
      <xdr:row>36</xdr:row>
      <xdr:rowOff>104775</xdr:rowOff>
    </xdr:to>
    <xdr:sp>
      <xdr:nvSpPr>
        <xdr:cNvPr id="89" name="Line 304"/>
        <xdr:cNvSpPr>
          <a:spLocks/>
        </xdr:cNvSpPr>
      </xdr:nvSpPr>
      <xdr:spPr>
        <a:xfrm>
          <a:off x="1400175" y="4943475"/>
          <a:ext cx="228600" cy="0"/>
        </a:xfrm>
        <a:prstGeom prst="line">
          <a:avLst/>
        </a:prstGeom>
        <a:noFill/>
        <a:ln w="571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36</xdr:row>
      <xdr:rowOff>47625</xdr:rowOff>
    </xdr:from>
    <xdr:to>
      <xdr:col>5</xdr:col>
      <xdr:colOff>314325</xdr:colOff>
      <xdr:row>36</xdr:row>
      <xdr:rowOff>47625</xdr:rowOff>
    </xdr:to>
    <xdr:sp>
      <xdr:nvSpPr>
        <xdr:cNvPr id="90" name="Line 305"/>
        <xdr:cNvSpPr>
          <a:spLocks/>
        </xdr:cNvSpPr>
      </xdr:nvSpPr>
      <xdr:spPr>
        <a:xfrm>
          <a:off x="1428750" y="4886325"/>
          <a:ext cx="123825" cy="0"/>
        </a:xfrm>
        <a:prstGeom prst="line">
          <a:avLst/>
        </a:prstGeom>
        <a:noFill/>
        <a:ln w="7620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35</xdr:row>
      <xdr:rowOff>28575</xdr:rowOff>
    </xdr:from>
    <xdr:to>
      <xdr:col>5</xdr:col>
      <xdr:colOff>352425</xdr:colOff>
      <xdr:row>35</xdr:row>
      <xdr:rowOff>152400</xdr:rowOff>
    </xdr:to>
    <xdr:sp>
      <xdr:nvSpPr>
        <xdr:cNvPr id="91" name="Line 306"/>
        <xdr:cNvSpPr>
          <a:spLocks/>
        </xdr:cNvSpPr>
      </xdr:nvSpPr>
      <xdr:spPr>
        <a:xfrm>
          <a:off x="1524000" y="4705350"/>
          <a:ext cx="66675" cy="123825"/>
        </a:xfrm>
        <a:prstGeom prst="line">
          <a:avLst/>
        </a:prstGeom>
        <a:noFill/>
        <a:ln w="571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0</xdr:row>
      <xdr:rowOff>114300</xdr:rowOff>
    </xdr:from>
    <xdr:to>
      <xdr:col>19</xdr:col>
      <xdr:colOff>85725</xdr:colOff>
      <xdr:row>6</xdr:row>
      <xdr:rowOff>57150</xdr:rowOff>
    </xdr:to>
    <xdr:pic>
      <xdr:nvPicPr>
        <xdr:cNvPr id="92" name="Imagen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4300"/>
          <a:ext cx="6276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19</xdr:col>
      <xdr:colOff>95250</xdr:colOff>
      <xdr:row>89</xdr:row>
      <xdr:rowOff>123825</xdr:rowOff>
    </xdr:to>
    <xdr:pic>
      <xdr:nvPicPr>
        <xdr:cNvPr id="93" name="Imagen 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9753600"/>
          <a:ext cx="631507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7:V7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5.57421875" style="0" customWidth="1"/>
    <col min="3" max="3" width="4.7109375" style="0" customWidth="1"/>
    <col min="4" max="5" width="2.8515625" style="0" customWidth="1"/>
    <col min="6" max="6" width="5.8515625" style="0" customWidth="1"/>
    <col min="7" max="7" width="4.57421875" style="0" customWidth="1"/>
    <col min="8" max="8" width="1.421875" style="0" customWidth="1"/>
    <col min="9" max="9" width="5.00390625" style="0" customWidth="1"/>
    <col min="10" max="10" width="1.421875" style="0" customWidth="1"/>
    <col min="11" max="11" width="12.421875" style="0" bestFit="1" customWidth="1"/>
    <col min="12" max="12" width="3.00390625" style="0" customWidth="1"/>
    <col min="13" max="13" width="8.8515625" style="0" customWidth="1"/>
    <col min="14" max="14" width="1.28515625" style="0" customWidth="1"/>
    <col min="15" max="15" width="10.57421875" style="0" customWidth="1"/>
    <col min="16" max="16" width="3.421875" style="0" customWidth="1"/>
    <col min="17" max="17" width="7.421875" style="0" customWidth="1"/>
    <col min="18" max="18" width="1.57421875" style="0" customWidth="1"/>
    <col min="19" max="19" width="10.421875" style="0" customWidth="1"/>
    <col min="20" max="20" width="1.8515625" style="0" customWidth="1"/>
    <col min="22" max="22" width="17.00390625" style="0" bestFit="1" customWidth="1"/>
  </cols>
  <sheetData>
    <row r="7" ht="7.5" customHeight="1">
      <c r="A7" t="s">
        <v>1</v>
      </c>
    </row>
    <row r="8" spans="2:20" ht="20.25" customHeight="1">
      <c r="B8" s="124" t="s">
        <v>2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</row>
    <row r="9" spans="2:20" ht="12">
      <c r="B9" s="126" t="s">
        <v>49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</row>
    <row r="10" spans="2:20" ht="9.75" customHeight="1">
      <c r="B10" s="125" t="s">
        <v>0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</row>
    <row r="11" ht="3" customHeight="1" thickBot="1"/>
    <row r="12" spans="2:20" ht="3" customHeight="1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0"/>
    </row>
    <row r="13" spans="2:20" ht="12.75" customHeight="1">
      <c r="B13" s="11"/>
      <c r="C13" s="144" t="s">
        <v>4</v>
      </c>
      <c r="D13" s="144"/>
      <c r="E13" s="144"/>
      <c r="F13" s="144"/>
      <c r="G13" s="144"/>
      <c r="H13" s="144"/>
      <c r="I13" s="144"/>
      <c r="J13" s="144"/>
      <c r="K13" s="144"/>
      <c r="L13" s="144"/>
      <c r="M13" s="12"/>
      <c r="N13" s="12"/>
      <c r="O13" s="13"/>
      <c r="P13" s="157" t="s">
        <v>11</v>
      </c>
      <c r="Q13" s="158"/>
      <c r="R13" s="102"/>
      <c r="S13" s="14"/>
      <c r="T13" s="15"/>
    </row>
    <row r="14" spans="2:20" ht="12.75" customHeight="1">
      <c r="B14" s="16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2"/>
      <c r="N14" s="12"/>
      <c r="O14" s="17"/>
      <c r="P14" s="159">
        <v>2.4</v>
      </c>
      <c r="Q14" s="160"/>
      <c r="R14" s="103"/>
      <c r="S14" s="18"/>
      <c r="T14" s="15"/>
    </row>
    <row r="15" spans="2:20" ht="7.5" customHeight="1">
      <c r="B15" s="11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2"/>
      <c r="N15" s="12"/>
      <c r="O15" s="12"/>
      <c r="P15" s="160"/>
      <c r="Q15" s="160"/>
      <c r="R15" s="103"/>
      <c r="S15" s="19"/>
      <c r="T15" s="15"/>
    </row>
    <row r="16" spans="2:20" ht="8.25" customHeight="1">
      <c r="B16" s="20"/>
      <c r="C16" s="21"/>
      <c r="D16" s="21"/>
      <c r="E16" s="12"/>
      <c r="F16" s="22"/>
      <c r="G16" s="12"/>
      <c r="H16" s="12"/>
      <c r="I16" s="12"/>
      <c r="J16" s="12"/>
      <c r="K16" s="12"/>
      <c r="L16" s="14"/>
      <c r="M16" s="23"/>
      <c r="N16" s="24"/>
      <c r="O16" s="25"/>
      <c r="P16" s="12"/>
      <c r="Q16" s="26"/>
      <c r="R16" s="26"/>
      <c r="S16" s="12"/>
      <c r="T16" s="15"/>
    </row>
    <row r="17" spans="2:20" ht="12.75" customHeight="1">
      <c r="B17" s="20"/>
      <c r="C17" s="139" t="s">
        <v>3</v>
      </c>
      <c r="D17" s="139"/>
      <c r="E17" s="139"/>
      <c r="F17" s="139"/>
      <c r="G17" s="139"/>
      <c r="H17" s="139"/>
      <c r="I17" s="139"/>
      <c r="J17" s="140">
        <v>2700</v>
      </c>
      <c r="K17" s="140"/>
      <c r="L17" s="27"/>
      <c r="M17" s="23"/>
      <c r="N17" s="25"/>
      <c r="O17" s="25"/>
      <c r="P17" s="12"/>
      <c r="Q17" s="12"/>
      <c r="R17" s="12"/>
      <c r="S17" s="12"/>
      <c r="T17" s="15"/>
    </row>
    <row r="18" spans="2:20" ht="3.75" customHeight="1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28"/>
      <c r="P18" s="12"/>
      <c r="Q18" s="12"/>
      <c r="R18" s="12"/>
      <c r="S18" s="12"/>
      <c r="T18" s="15"/>
    </row>
    <row r="19" spans="2:20" ht="12.75" customHeight="1">
      <c r="B19" s="11"/>
      <c r="C19" s="139" t="s">
        <v>12</v>
      </c>
      <c r="D19" s="139"/>
      <c r="E19" s="139"/>
      <c r="F19" s="139"/>
      <c r="G19" s="139"/>
      <c r="H19" s="139"/>
      <c r="I19" s="139"/>
      <c r="J19" s="133">
        <v>20</v>
      </c>
      <c r="K19" s="134"/>
      <c r="L19" s="29"/>
      <c r="M19" s="30"/>
      <c r="N19" s="31"/>
      <c r="O19" s="28"/>
      <c r="P19" s="19"/>
      <c r="Q19" s="12"/>
      <c r="R19" s="12"/>
      <c r="S19" s="38" t="s">
        <v>13</v>
      </c>
      <c r="T19" s="15"/>
    </row>
    <row r="20" spans="2:20" ht="5.25" customHeight="1"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61">
        <v>180</v>
      </c>
      <c r="T20" s="15"/>
    </row>
    <row r="21" spans="2:20" ht="12.75" customHeight="1">
      <c r="B21" s="33"/>
      <c r="C21" s="139" t="s">
        <v>5</v>
      </c>
      <c r="D21" s="139"/>
      <c r="E21" s="139"/>
      <c r="F21" s="139"/>
      <c r="G21" s="139"/>
      <c r="H21" s="139"/>
      <c r="I21" s="139"/>
      <c r="J21" s="151">
        <f>(1.293)*(273/(273+J19))*((1-(6.5*((J17/1000)/288)))^5.25)</f>
        <v>0.8660434195833502</v>
      </c>
      <c r="K21" s="152"/>
      <c r="L21" s="34"/>
      <c r="M21" s="34"/>
      <c r="N21" s="34"/>
      <c r="O21" s="34"/>
      <c r="P21" s="34"/>
      <c r="Q21" s="34"/>
      <c r="R21" s="34"/>
      <c r="S21" s="161"/>
      <c r="T21" s="35"/>
    </row>
    <row r="22" spans="2:20" ht="4.5" customHeight="1">
      <c r="B22" s="33"/>
      <c r="C22" s="36"/>
      <c r="D22" s="36"/>
      <c r="E22" s="36"/>
      <c r="F22" s="36"/>
      <c r="G22" s="36"/>
      <c r="H22" s="36"/>
      <c r="I22" s="36"/>
      <c r="J22" s="37"/>
      <c r="K22" s="37"/>
      <c r="L22" s="34"/>
      <c r="M22" s="34"/>
      <c r="N22" s="34"/>
      <c r="O22" s="34"/>
      <c r="P22" s="34"/>
      <c r="Q22" s="22"/>
      <c r="R22" s="22"/>
      <c r="S22" s="161"/>
      <c r="T22" s="35"/>
    </row>
    <row r="23" spans="2:20" ht="12.75" customHeight="1">
      <c r="B23" s="33"/>
      <c r="C23" s="139" t="s">
        <v>7</v>
      </c>
      <c r="D23" s="139"/>
      <c r="E23" s="139"/>
      <c r="F23" s="139"/>
      <c r="G23" s="139"/>
      <c r="H23" s="139"/>
      <c r="I23" s="139"/>
      <c r="J23" s="130">
        <v>0</v>
      </c>
      <c r="K23" s="130"/>
      <c r="L23" s="34"/>
      <c r="M23" s="79" t="s">
        <v>15</v>
      </c>
      <c r="N23" s="34"/>
      <c r="O23" s="32" t="s">
        <v>14</v>
      </c>
      <c r="P23" s="34"/>
      <c r="Q23" s="34"/>
      <c r="R23" s="34"/>
      <c r="S23" s="12"/>
      <c r="T23" s="35"/>
    </row>
    <row r="24" spans="2:20" ht="12" customHeight="1">
      <c r="B24" s="11"/>
      <c r="C24" s="36"/>
      <c r="D24" s="36"/>
      <c r="E24" s="36"/>
      <c r="F24" s="36"/>
      <c r="G24" s="36"/>
      <c r="H24" s="36"/>
      <c r="I24" s="36"/>
      <c r="J24" s="37"/>
      <c r="K24" s="37"/>
      <c r="L24" s="12"/>
      <c r="M24" s="79"/>
      <c r="N24" s="12"/>
      <c r="O24" s="39">
        <v>4.5</v>
      </c>
      <c r="P24" s="12"/>
      <c r="Q24" s="40"/>
      <c r="R24" s="40"/>
      <c r="S24" s="29"/>
      <c r="T24" s="15"/>
    </row>
    <row r="25" spans="2:20" ht="12.75" customHeight="1">
      <c r="B25" s="11"/>
      <c r="C25" s="139" t="s">
        <v>16</v>
      </c>
      <c r="D25" s="139"/>
      <c r="E25" s="139"/>
      <c r="F25" s="139"/>
      <c r="G25" s="139"/>
      <c r="H25" s="139"/>
      <c r="I25" s="139"/>
      <c r="J25" s="130">
        <v>65</v>
      </c>
      <c r="K25" s="130"/>
      <c r="L25" s="41"/>
      <c r="M25" s="162">
        <v>4.2</v>
      </c>
      <c r="N25" s="12"/>
      <c r="O25" s="12"/>
      <c r="P25" s="12"/>
      <c r="Q25" s="12"/>
      <c r="R25" s="12"/>
      <c r="S25" s="12"/>
      <c r="T25" s="15"/>
    </row>
    <row r="26" spans="2:20" ht="12.75" customHeight="1">
      <c r="B26" s="11"/>
      <c r="C26" s="139" t="s">
        <v>17</v>
      </c>
      <c r="D26" s="139"/>
      <c r="E26" s="139"/>
      <c r="F26" s="139"/>
      <c r="G26" s="139"/>
      <c r="H26" s="139"/>
      <c r="I26" s="139"/>
      <c r="J26" s="130">
        <v>25</v>
      </c>
      <c r="K26" s="130"/>
      <c r="L26" s="12"/>
      <c r="M26" s="162"/>
      <c r="N26" s="12"/>
      <c r="O26" s="12"/>
      <c r="P26" s="12"/>
      <c r="Q26" s="42"/>
      <c r="R26" s="42"/>
      <c r="S26" s="24"/>
      <c r="T26" s="15"/>
    </row>
    <row r="27" spans="2:20" ht="12.75" customHeight="1">
      <c r="B27" s="11"/>
      <c r="C27" s="36"/>
      <c r="D27" s="36"/>
      <c r="E27" s="36"/>
      <c r="F27" s="36"/>
      <c r="G27" s="36"/>
      <c r="H27" s="36"/>
      <c r="I27" s="36"/>
      <c r="J27" s="43"/>
      <c r="K27" s="43"/>
      <c r="L27" s="12"/>
      <c r="M27" s="12"/>
      <c r="N27" s="135">
        <v>2280</v>
      </c>
      <c r="O27" s="135"/>
      <c r="P27" s="38" t="s">
        <v>13</v>
      </c>
      <c r="Q27" s="42"/>
      <c r="R27" s="42"/>
      <c r="S27" s="24"/>
      <c r="T27" s="15"/>
    </row>
    <row r="28" spans="2:20" ht="12.75" customHeight="1">
      <c r="B28" s="11"/>
      <c r="C28" s="36"/>
      <c r="D28" s="36"/>
      <c r="E28" s="36"/>
      <c r="F28" s="36"/>
      <c r="G28" s="36"/>
      <c r="H28" s="36"/>
      <c r="I28" s="36"/>
      <c r="J28" s="44"/>
      <c r="K28" s="44"/>
      <c r="L28" s="12"/>
      <c r="M28" s="12"/>
      <c r="N28" s="135"/>
      <c r="O28" s="135"/>
      <c r="P28" s="12"/>
      <c r="Q28" s="12"/>
      <c r="R28" s="12"/>
      <c r="S28" s="12"/>
      <c r="T28" s="15"/>
    </row>
    <row r="29" spans="2:20" ht="4.5" customHeight="1">
      <c r="B29" s="11"/>
      <c r="C29" s="36"/>
      <c r="D29" s="36"/>
      <c r="E29" s="36"/>
      <c r="F29" s="36"/>
      <c r="G29" s="36"/>
      <c r="H29" s="36"/>
      <c r="I29" s="36"/>
      <c r="J29" s="44"/>
      <c r="K29" s="44"/>
      <c r="L29" s="12"/>
      <c r="M29" s="12"/>
      <c r="N29" s="12"/>
      <c r="O29" s="45"/>
      <c r="P29" s="12"/>
      <c r="Q29" s="12"/>
      <c r="R29" s="12"/>
      <c r="S29" s="12"/>
      <c r="T29" s="15"/>
    </row>
    <row r="30" spans="2:20" ht="3.75" customHeight="1" thickBot="1"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</row>
    <row r="31" spans="2:20" ht="8.25" customHeight="1" thickBo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2:20" ht="12.75" customHeight="1">
      <c r="B32" s="81" t="s">
        <v>8</v>
      </c>
      <c r="C32" s="82"/>
      <c r="D32" s="83"/>
      <c r="E32" s="83"/>
      <c r="F32" s="83"/>
      <c r="G32" s="136" t="s">
        <v>9</v>
      </c>
      <c r="H32" s="136"/>
      <c r="I32" s="136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5"/>
    </row>
    <row r="33" spans="2:20" ht="12.75" customHeight="1">
      <c r="B33" s="86"/>
      <c r="C33" s="87"/>
      <c r="D33" s="88"/>
      <c r="E33" s="89"/>
      <c r="F33" s="90"/>
      <c r="G33" s="89"/>
      <c r="H33" s="87"/>
      <c r="I33" s="91">
        <v>12</v>
      </c>
      <c r="J33" s="87"/>
      <c r="K33" s="87"/>
      <c r="L33" s="87"/>
      <c r="M33" s="154" t="s">
        <v>10</v>
      </c>
      <c r="N33" s="154"/>
      <c r="O33" s="154"/>
      <c r="P33" s="154"/>
      <c r="Q33" s="154"/>
      <c r="R33" s="154"/>
      <c r="S33" s="154"/>
      <c r="T33" s="92"/>
    </row>
    <row r="34" spans="2:20" ht="12.75" customHeight="1">
      <c r="B34" s="86"/>
      <c r="C34" s="87"/>
      <c r="D34" s="88"/>
      <c r="E34" s="89"/>
      <c r="F34" s="89"/>
      <c r="G34" s="89"/>
      <c r="H34" s="87"/>
      <c r="I34" s="91">
        <v>9</v>
      </c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92"/>
    </row>
    <row r="35" spans="2:20" ht="12.75" customHeight="1">
      <c r="B35" s="86"/>
      <c r="C35" s="87"/>
      <c r="D35" s="88"/>
      <c r="E35" s="89"/>
      <c r="F35" s="89"/>
      <c r="G35" s="93"/>
      <c r="H35" s="87"/>
      <c r="I35" s="91">
        <v>6</v>
      </c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92"/>
    </row>
    <row r="36" spans="2:20" ht="12.75" customHeight="1">
      <c r="B36" s="86"/>
      <c r="C36" s="87"/>
      <c r="D36" s="88"/>
      <c r="E36" s="89"/>
      <c r="F36" s="89"/>
      <c r="G36" s="93"/>
      <c r="H36" s="87"/>
      <c r="I36" s="91">
        <v>3</v>
      </c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92"/>
    </row>
    <row r="37" spans="2:20" ht="12.75" customHeight="1">
      <c r="B37" s="86"/>
      <c r="C37" s="87"/>
      <c r="D37" s="88"/>
      <c r="E37" s="89"/>
      <c r="F37" s="89"/>
      <c r="G37" s="89"/>
      <c r="H37" s="87"/>
      <c r="I37" s="87"/>
      <c r="J37" s="155" t="s">
        <v>48</v>
      </c>
      <c r="K37" s="155"/>
      <c r="L37" s="155"/>
      <c r="M37" s="155"/>
      <c r="N37" s="155"/>
      <c r="O37" s="155"/>
      <c r="P37" s="155"/>
      <c r="Q37" s="155"/>
      <c r="R37" s="101"/>
      <c r="S37" s="94" t="s">
        <v>43</v>
      </c>
      <c r="T37" s="92"/>
    </row>
    <row r="38" spans="2:20" ht="12.75" customHeight="1" thickBot="1">
      <c r="B38" s="95"/>
      <c r="C38" s="96"/>
      <c r="D38" s="156"/>
      <c r="E38" s="15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7"/>
    </row>
    <row r="39" spans="2:20" ht="8.25" customHeight="1" thickBo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2:20" ht="9.75" customHeight="1">
      <c r="B40" s="49" t="s">
        <v>18</v>
      </c>
      <c r="C40" s="50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2"/>
    </row>
    <row r="41" spans="2:20" ht="3" customHeight="1">
      <c r="B41" s="53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6"/>
    </row>
    <row r="42" spans="2:20" ht="12.75" customHeight="1">
      <c r="B42" s="57"/>
      <c r="C42" s="121" t="s">
        <v>19</v>
      </c>
      <c r="D42" s="121"/>
      <c r="E42" s="121"/>
      <c r="F42" s="121"/>
      <c r="G42" s="121"/>
      <c r="H42" s="121"/>
      <c r="I42" s="121"/>
      <c r="J42" s="117">
        <f>M25*O24*0.9</f>
        <v>17.01</v>
      </c>
      <c r="K42" s="118"/>
      <c r="L42" s="55"/>
      <c r="M42" s="121" t="s">
        <v>20</v>
      </c>
      <c r="N42" s="121"/>
      <c r="O42" s="121"/>
      <c r="P42" s="122"/>
      <c r="Q42" s="117">
        <f>J42*10.7584</f>
        <v>183.00038400000003</v>
      </c>
      <c r="R42" s="163"/>
      <c r="S42" s="118"/>
      <c r="T42" s="56"/>
    </row>
    <row r="43" spans="2:20" ht="5.25" customHeight="1">
      <c r="B43" s="57"/>
      <c r="C43" s="58"/>
      <c r="D43" s="58"/>
      <c r="E43" s="58"/>
      <c r="F43" s="58"/>
      <c r="G43" s="58"/>
      <c r="H43" s="58"/>
      <c r="I43" s="58"/>
      <c r="J43" s="59"/>
      <c r="K43" s="60"/>
      <c r="L43" s="55"/>
      <c r="M43" s="58"/>
      <c r="N43" s="58"/>
      <c r="O43" s="58"/>
      <c r="P43" s="55"/>
      <c r="Q43" s="60"/>
      <c r="R43" s="60"/>
      <c r="S43" s="60"/>
      <c r="T43" s="56"/>
    </row>
    <row r="44" spans="2:20" ht="12.75" customHeight="1">
      <c r="B44" s="57"/>
      <c r="C44" s="121" t="s">
        <v>21</v>
      </c>
      <c r="D44" s="121"/>
      <c r="E44" s="121"/>
      <c r="F44" s="121"/>
      <c r="G44" s="121"/>
      <c r="H44" s="121"/>
      <c r="I44" s="121"/>
      <c r="J44" s="131">
        <f>1*N27</f>
        <v>2280</v>
      </c>
      <c r="K44" s="132"/>
      <c r="L44" s="55"/>
      <c r="M44" s="121" t="s">
        <v>22</v>
      </c>
      <c r="N44" s="121"/>
      <c r="O44" s="121"/>
      <c r="P44" s="122"/>
      <c r="Q44" s="131">
        <f>J44*3.28</f>
        <v>7478.4</v>
      </c>
      <c r="R44" s="164"/>
      <c r="S44" s="132"/>
      <c r="T44" s="56"/>
    </row>
    <row r="45" spans="2:20" ht="5.25" customHeight="1">
      <c r="B45" s="57"/>
      <c r="C45" s="58"/>
      <c r="D45" s="58"/>
      <c r="E45" s="58"/>
      <c r="F45" s="58"/>
      <c r="G45" s="58"/>
      <c r="H45" s="58"/>
      <c r="I45" s="58"/>
      <c r="J45" s="59"/>
      <c r="K45" s="60"/>
      <c r="L45" s="55"/>
      <c r="M45" s="58"/>
      <c r="N45" s="58"/>
      <c r="O45" s="58"/>
      <c r="P45" s="55"/>
      <c r="Q45" s="60"/>
      <c r="R45" s="60"/>
      <c r="S45" s="60"/>
      <c r="T45" s="56"/>
    </row>
    <row r="46" spans="2:20" ht="12.75" customHeight="1">
      <c r="B46" s="57"/>
      <c r="C46" s="121" t="s">
        <v>23</v>
      </c>
      <c r="D46" s="121"/>
      <c r="E46" s="121"/>
      <c r="F46" s="121"/>
      <c r="G46" s="121"/>
      <c r="H46" s="121"/>
      <c r="I46" s="121"/>
      <c r="J46" s="127">
        <f>(M25+O24+M25+O24)*0.8</f>
        <v>13.92</v>
      </c>
      <c r="K46" s="129"/>
      <c r="L46" s="55"/>
      <c r="M46" s="121" t="s">
        <v>24</v>
      </c>
      <c r="N46" s="121"/>
      <c r="O46" s="121"/>
      <c r="P46" s="122"/>
      <c r="Q46" s="127">
        <f>J46*3.28</f>
        <v>45.657599999999995</v>
      </c>
      <c r="R46" s="128"/>
      <c r="S46" s="129"/>
      <c r="T46" s="56"/>
    </row>
    <row r="47" spans="2:20" ht="4.5" customHeight="1">
      <c r="B47" s="57"/>
      <c r="C47" s="55"/>
      <c r="D47" s="55"/>
      <c r="E47" s="55"/>
      <c r="F47" s="55"/>
      <c r="G47" s="55"/>
      <c r="H47" s="55"/>
      <c r="I47" s="55"/>
      <c r="J47" s="59"/>
      <c r="K47" s="59"/>
      <c r="L47" s="55"/>
      <c r="M47" s="55"/>
      <c r="N47" s="55"/>
      <c r="O47" s="55"/>
      <c r="P47" s="55"/>
      <c r="Q47" s="59"/>
      <c r="R47" s="59"/>
      <c r="S47" s="59"/>
      <c r="T47" s="56"/>
    </row>
    <row r="48" spans="2:20" ht="12.75" customHeight="1">
      <c r="B48" s="57"/>
      <c r="C48" s="61"/>
      <c r="D48" s="61"/>
      <c r="E48" s="61"/>
      <c r="F48" s="61"/>
      <c r="G48" s="61"/>
      <c r="H48" s="61"/>
      <c r="I48" s="61"/>
      <c r="J48" s="116"/>
      <c r="K48" s="116"/>
      <c r="L48" s="55"/>
      <c r="M48" s="121" t="s">
        <v>25</v>
      </c>
      <c r="N48" s="121"/>
      <c r="O48" s="121"/>
      <c r="P48" s="122"/>
      <c r="Q48" s="141">
        <f>(((J25*0.0000000001)*Q44*Q46)/(5.2*(Q42^3)))</f>
        <v>6.964272878847345E-11</v>
      </c>
      <c r="R48" s="142"/>
      <c r="S48" s="143"/>
      <c r="T48" s="56"/>
    </row>
    <row r="49" spans="2:20" ht="4.5" customHeight="1" thickBot="1"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4"/>
    </row>
    <row r="50" spans="2:20" ht="7.5" customHeight="1" thickBo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2:20" ht="10.5" customHeight="1">
      <c r="B51" s="49" t="s">
        <v>26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2"/>
    </row>
    <row r="52" spans="2:20" ht="3.75" customHeight="1">
      <c r="B52" s="53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6"/>
    </row>
    <row r="53" spans="2:20" ht="12.75" customHeight="1">
      <c r="B53" s="57"/>
      <c r="C53" s="121" t="s">
        <v>27</v>
      </c>
      <c r="D53" s="121"/>
      <c r="E53" s="121"/>
      <c r="F53" s="121"/>
      <c r="G53" s="121"/>
      <c r="H53" s="121"/>
      <c r="I53" s="121"/>
      <c r="J53" s="117">
        <f>3.1416*((P14/2)^2)</f>
        <v>4.523904</v>
      </c>
      <c r="K53" s="118"/>
      <c r="L53" s="55"/>
      <c r="M53" s="121" t="s">
        <v>28</v>
      </c>
      <c r="N53" s="121"/>
      <c r="O53" s="121"/>
      <c r="P53" s="122"/>
      <c r="Q53" s="117">
        <f>J53*10.7584</f>
        <v>48.6699687936</v>
      </c>
      <c r="R53" s="163"/>
      <c r="S53" s="118"/>
      <c r="T53" s="56"/>
    </row>
    <row r="54" spans="2:20" ht="4.5" customHeight="1">
      <c r="B54" s="57"/>
      <c r="C54" s="58"/>
      <c r="D54" s="58"/>
      <c r="E54" s="58"/>
      <c r="F54" s="58"/>
      <c r="G54" s="58"/>
      <c r="H54" s="58"/>
      <c r="I54" s="58"/>
      <c r="J54" s="59"/>
      <c r="K54" s="60"/>
      <c r="L54" s="55"/>
      <c r="M54" s="58"/>
      <c r="N54" s="58"/>
      <c r="O54" s="58"/>
      <c r="P54" s="55"/>
      <c r="Q54" s="60"/>
      <c r="R54" s="60"/>
      <c r="S54" s="60"/>
      <c r="T54" s="56"/>
    </row>
    <row r="55" spans="2:20" ht="12.75" customHeight="1">
      <c r="B55" s="57"/>
      <c r="C55" s="121" t="s">
        <v>29</v>
      </c>
      <c r="D55" s="121"/>
      <c r="E55" s="121"/>
      <c r="F55" s="121"/>
      <c r="G55" s="121"/>
      <c r="H55" s="121"/>
      <c r="I55" s="121"/>
      <c r="J55" s="131">
        <f>1*S20</f>
        <v>180</v>
      </c>
      <c r="K55" s="132"/>
      <c r="L55" s="55"/>
      <c r="M55" s="121" t="s">
        <v>30</v>
      </c>
      <c r="N55" s="121"/>
      <c r="O55" s="121"/>
      <c r="P55" s="122"/>
      <c r="Q55" s="131">
        <f>J55*3.28</f>
        <v>590.4</v>
      </c>
      <c r="R55" s="164"/>
      <c r="S55" s="132"/>
      <c r="T55" s="56"/>
    </row>
    <row r="56" spans="2:20" ht="4.5" customHeight="1">
      <c r="B56" s="57"/>
      <c r="C56" s="58"/>
      <c r="D56" s="58"/>
      <c r="E56" s="58"/>
      <c r="F56" s="58"/>
      <c r="G56" s="58"/>
      <c r="H56" s="58"/>
      <c r="I56" s="58"/>
      <c r="J56" s="59"/>
      <c r="K56" s="60"/>
      <c r="L56" s="55"/>
      <c r="M56" s="58"/>
      <c r="N56" s="58"/>
      <c r="O56" s="58"/>
      <c r="P56" s="55"/>
      <c r="Q56" s="60"/>
      <c r="R56" s="60"/>
      <c r="S56" s="60"/>
      <c r="T56" s="56"/>
    </row>
    <row r="57" spans="2:20" ht="12.75" customHeight="1">
      <c r="B57" s="57"/>
      <c r="C57" s="121" t="s">
        <v>31</v>
      </c>
      <c r="D57" s="121"/>
      <c r="E57" s="121"/>
      <c r="F57" s="121"/>
      <c r="G57" s="121"/>
      <c r="H57" s="121"/>
      <c r="I57" s="121"/>
      <c r="J57" s="127">
        <f>2*3.1416*(P14/2)</f>
        <v>7.53984</v>
      </c>
      <c r="K57" s="129"/>
      <c r="L57" s="55"/>
      <c r="M57" s="121" t="s">
        <v>32</v>
      </c>
      <c r="N57" s="121"/>
      <c r="O57" s="121"/>
      <c r="P57" s="122"/>
      <c r="Q57" s="127">
        <f>J57*3.28</f>
        <v>24.730675199999997</v>
      </c>
      <c r="R57" s="128"/>
      <c r="S57" s="129"/>
      <c r="T57" s="56"/>
    </row>
    <row r="58" spans="2:20" ht="5.25" customHeight="1">
      <c r="B58" s="57"/>
      <c r="C58" s="55"/>
      <c r="D58" s="55"/>
      <c r="E58" s="55"/>
      <c r="F58" s="55"/>
      <c r="G58" s="55"/>
      <c r="H58" s="55"/>
      <c r="I58" s="55"/>
      <c r="J58" s="59"/>
      <c r="K58" s="59"/>
      <c r="L58" s="55"/>
      <c r="M58" s="55"/>
      <c r="N58" s="55"/>
      <c r="O58" s="55"/>
      <c r="P58" s="55"/>
      <c r="Q58" s="55"/>
      <c r="R58" s="55"/>
      <c r="S58" s="55"/>
      <c r="T58" s="56"/>
    </row>
    <row r="59" spans="1:20" ht="12.75" customHeight="1">
      <c r="A59" s="6"/>
      <c r="B59" s="57"/>
      <c r="C59" s="61"/>
      <c r="D59" s="61"/>
      <c r="E59" s="61"/>
      <c r="F59" s="61"/>
      <c r="G59" s="61"/>
      <c r="H59" s="61"/>
      <c r="I59" s="61"/>
      <c r="J59" s="116"/>
      <c r="K59" s="116"/>
      <c r="L59" s="55"/>
      <c r="M59" s="121" t="s">
        <v>33</v>
      </c>
      <c r="N59" s="121"/>
      <c r="O59" s="121"/>
      <c r="P59" s="122"/>
      <c r="Q59" s="141">
        <f>(((J26*0.0000000001)*Q55*Q57)/(5.2*(Q53^3)))</f>
        <v>6.088857135355009E-11</v>
      </c>
      <c r="R59" s="142"/>
      <c r="S59" s="143"/>
      <c r="T59" s="56"/>
    </row>
    <row r="60" spans="2:22" ht="4.5" customHeight="1" thickBot="1">
      <c r="B60" s="6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4"/>
      <c r="V60" s="4"/>
    </row>
    <row r="61" spans="3:18" ht="8.25" customHeight="1" thickBot="1">
      <c r="C61" s="65"/>
      <c r="D61" s="65"/>
      <c r="E61" s="65"/>
      <c r="O61" s="66"/>
      <c r="P61" s="66"/>
      <c r="Q61" s="66"/>
      <c r="R61" s="66"/>
    </row>
    <row r="62" spans="2:22" ht="12.75" customHeight="1">
      <c r="B62" s="49" t="s">
        <v>34</v>
      </c>
      <c r="C62" s="67"/>
      <c r="D62" s="67"/>
      <c r="E62" s="67"/>
      <c r="F62" s="68"/>
      <c r="G62" s="68"/>
      <c r="H62" s="68"/>
      <c r="I62" s="68"/>
      <c r="J62" s="68"/>
      <c r="K62" s="68"/>
      <c r="L62" s="68"/>
      <c r="M62" s="68"/>
      <c r="N62" s="68"/>
      <c r="O62" s="67"/>
      <c r="P62" s="67"/>
      <c r="Q62" s="67"/>
      <c r="R62" s="67"/>
      <c r="S62" s="68"/>
      <c r="T62" s="69"/>
      <c r="V62" s="2"/>
    </row>
    <row r="63" spans="2:20" ht="20.25" customHeight="1">
      <c r="B63" s="70"/>
      <c r="C63" s="168" t="s">
        <v>35</v>
      </c>
      <c r="D63" s="169"/>
      <c r="E63" s="169"/>
      <c r="F63" s="169"/>
      <c r="G63" s="169"/>
      <c r="H63" s="169"/>
      <c r="I63" s="170"/>
      <c r="J63" s="109"/>
      <c r="K63" s="165" t="s">
        <v>36</v>
      </c>
      <c r="L63" s="166"/>
      <c r="M63" s="167"/>
      <c r="N63" s="110"/>
      <c r="O63" s="165" t="s">
        <v>37</v>
      </c>
      <c r="P63" s="166"/>
      <c r="Q63" s="167"/>
      <c r="R63" s="111"/>
      <c r="S63" s="100" t="s">
        <v>47</v>
      </c>
      <c r="T63" s="71"/>
    </row>
    <row r="64" spans="2:22" ht="17.25" customHeight="1">
      <c r="B64" s="70"/>
      <c r="C64" s="145" t="s">
        <v>38</v>
      </c>
      <c r="D64" s="146"/>
      <c r="E64" s="146"/>
      <c r="F64" s="146"/>
      <c r="G64" s="146"/>
      <c r="H64" s="146"/>
      <c r="I64" s="147"/>
      <c r="J64" s="110"/>
      <c r="K64" s="104" t="s">
        <v>44</v>
      </c>
      <c r="L64" s="174" t="s">
        <v>45</v>
      </c>
      <c r="M64" s="175"/>
      <c r="N64" s="110"/>
      <c r="O64" s="105" t="s">
        <v>44</v>
      </c>
      <c r="P64" s="174" t="s">
        <v>46</v>
      </c>
      <c r="Q64" s="180"/>
      <c r="R64" s="112"/>
      <c r="S64" s="105" t="s">
        <v>44</v>
      </c>
      <c r="T64" s="72"/>
      <c r="V64" s="3"/>
    </row>
    <row r="65" spans="2:20" ht="6.75" customHeight="1">
      <c r="B65" s="70"/>
      <c r="C65" s="73"/>
      <c r="D65" s="73"/>
      <c r="E65" s="73"/>
      <c r="F65" s="74"/>
      <c r="G65" s="74"/>
      <c r="H65" s="74"/>
      <c r="I65" s="74"/>
      <c r="J65" s="123"/>
      <c r="K65" s="123"/>
      <c r="L65" s="123"/>
      <c r="M65" s="123"/>
      <c r="N65" s="123"/>
      <c r="O65" s="181"/>
      <c r="P65" s="181"/>
      <c r="Q65" s="181"/>
      <c r="R65" s="98"/>
      <c r="S65" s="74"/>
      <c r="T65" s="71"/>
    </row>
    <row r="66" spans="2:22" ht="9.75" customHeight="1">
      <c r="B66" s="70"/>
      <c r="C66" s="148" t="s">
        <v>39</v>
      </c>
      <c r="D66" s="148"/>
      <c r="E66" s="149">
        <v>147000</v>
      </c>
      <c r="F66" s="149"/>
      <c r="G66" s="149"/>
      <c r="H66" s="149"/>
      <c r="I66" s="150" t="s">
        <v>40</v>
      </c>
      <c r="J66" s="115"/>
      <c r="K66" s="137">
        <f>Q48*E66^2</f>
        <v>1.5049097263901228</v>
      </c>
      <c r="L66" s="176">
        <f>(E66/Q42)/3.28</f>
        <v>244.90152529260104</v>
      </c>
      <c r="M66" s="177"/>
      <c r="N66" s="114"/>
      <c r="O66" s="137">
        <f>Q59*E66^2</f>
        <v>1.315741138378864</v>
      </c>
      <c r="P66" s="176">
        <f>(E66/Q53)/3.28</f>
        <v>920.8362832693056</v>
      </c>
      <c r="Q66" s="177"/>
      <c r="R66" s="113"/>
      <c r="S66" s="137">
        <f>O66+K66</f>
        <v>2.8206508647689867</v>
      </c>
      <c r="T66" s="71"/>
      <c r="V66" s="2"/>
    </row>
    <row r="67" spans="2:20" ht="9.75" customHeight="1">
      <c r="B67" s="70"/>
      <c r="C67" s="148"/>
      <c r="D67" s="148"/>
      <c r="E67" s="149"/>
      <c r="F67" s="149"/>
      <c r="G67" s="149"/>
      <c r="H67" s="149"/>
      <c r="I67" s="150"/>
      <c r="J67" s="115"/>
      <c r="K67" s="138"/>
      <c r="L67" s="178"/>
      <c r="M67" s="179"/>
      <c r="N67" s="114"/>
      <c r="O67" s="138"/>
      <c r="P67" s="178"/>
      <c r="Q67" s="179"/>
      <c r="R67" s="113"/>
      <c r="S67" s="138"/>
      <c r="T67" s="71"/>
    </row>
    <row r="68" spans="2:20" ht="5.25" customHeight="1">
      <c r="B68" s="70"/>
      <c r="C68" s="73"/>
      <c r="D68" s="73"/>
      <c r="E68" s="73"/>
      <c r="F68" s="74"/>
      <c r="G68" s="74"/>
      <c r="H68" s="74"/>
      <c r="I68" s="74"/>
      <c r="J68" s="120"/>
      <c r="K68" s="120"/>
      <c r="L68" s="153"/>
      <c r="M68" s="153"/>
      <c r="N68" s="153"/>
      <c r="O68" s="171"/>
      <c r="P68" s="171"/>
      <c r="Q68" s="171"/>
      <c r="R68" s="106"/>
      <c r="S68" s="80"/>
      <c r="T68" s="71"/>
    </row>
    <row r="69" spans="2:22" ht="9.75" customHeight="1">
      <c r="B69" s="70"/>
      <c r="C69" s="148" t="s">
        <v>41</v>
      </c>
      <c r="D69" s="148"/>
      <c r="E69" s="149">
        <v>0</v>
      </c>
      <c r="F69" s="149"/>
      <c r="G69" s="149"/>
      <c r="H69" s="149"/>
      <c r="I69" s="150" t="s">
        <v>40</v>
      </c>
      <c r="J69" s="115"/>
      <c r="K69" s="137">
        <f>Q48*E69^2</f>
        <v>0</v>
      </c>
      <c r="L69" s="176">
        <f>(E69/Q42)/3.28</f>
        <v>0</v>
      </c>
      <c r="M69" s="177"/>
      <c r="N69" s="114"/>
      <c r="O69" s="137">
        <f>Q59*E69^2</f>
        <v>0</v>
      </c>
      <c r="P69" s="176">
        <f>(E69/Q53)/3.28</f>
        <v>0</v>
      </c>
      <c r="Q69" s="177"/>
      <c r="R69" s="113"/>
      <c r="S69" s="137">
        <f>O69+K69</f>
        <v>0</v>
      </c>
      <c r="T69" s="71"/>
      <c r="V69" s="108"/>
    </row>
    <row r="70" spans="2:22" ht="9.75" customHeight="1">
      <c r="B70" s="70"/>
      <c r="C70" s="148"/>
      <c r="D70" s="148"/>
      <c r="E70" s="149"/>
      <c r="F70" s="149"/>
      <c r="G70" s="149"/>
      <c r="H70" s="149"/>
      <c r="I70" s="150"/>
      <c r="J70" s="115"/>
      <c r="K70" s="138"/>
      <c r="L70" s="178"/>
      <c r="M70" s="179"/>
      <c r="N70" s="114"/>
      <c r="O70" s="138"/>
      <c r="P70" s="178"/>
      <c r="Q70" s="179"/>
      <c r="R70" s="113"/>
      <c r="S70" s="138"/>
      <c r="T70" s="71"/>
      <c r="V70" s="5"/>
    </row>
    <row r="71" spans="2:20" ht="5.25" customHeight="1">
      <c r="B71" s="70"/>
      <c r="C71" s="73"/>
      <c r="D71" s="73"/>
      <c r="E71" s="73"/>
      <c r="F71" s="74"/>
      <c r="G71" s="74"/>
      <c r="H71" s="74"/>
      <c r="I71" s="74"/>
      <c r="J71" s="120"/>
      <c r="K71" s="120"/>
      <c r="L71" s="153"/>
      <c r="M71" s="153"/>
      <c r="N71" s="153"/>
      <c r="O71" s="171"/>
      <c r="P71" s="171"/>
      <c r="Q71" s="171"/>
      <c r="R71" s="106"/>
      <c r="S71" s="107"/>
      <c r="T71" s="71"/>
    </row>
    <row r="72" spans="2:22" ht="9.75" customHeight="1">
      <c r="B72" s="70"/>
      <c r="C72" s="148" t="s">
        <v>42</v>
      </c>
      <c r="D72" s="148"/>
      <c r="E72" s="149">
        <v>0</v>
      </c>
      <c r="F72" s="149"/>
      <c r="G72" s="149"/>
      <c r="H72" s="149"/>
      <c r="I72" s="150" t="s">
        <v>40</v>
      </c>
      <c r="J72" s="115">
        <f>Q48*E72^2</f>
        <v>0</v>
      </c>
      <c r="K72" s="137">
        <f>Q48*E72^2</f>
        <v>0</v>
      </c>
      <c r="L72" s="176">
        <f>(E72/Q42)/3.28</f>
        <v>0</v>
      </c>
      <c r="M72" s="177"/>
      <c r="N72" s="114"/>
      <c r="O72" s="137">
        <f>Q59*E72^2</f>
        <v>0</v>
      </c>
      <c r="P72" s="176">
        <f>(E72/Q53)/3.28</f>
        <v>0</v>
      </c>
      <c r="Q72" s="177"/>
      <c r="R72" s="113"/>
      <c r="S72" s="137">
        <f>O72+K72</f>
        <v>0</v>
      </c>
      <c r="T72" s="71"/>
      <c r="V72" s="108"/>
    </row>
    <row r="73" spans="2:22" ht="9.75" customHeight="1">
      <c r="B73" s="70"/>
      <c r="C73" s="148"/>
      <c r="D73" s="148"/>
      <c r="E73" s="149"/>
      <c r="F73" s="149"/>
      <c r="G73" s="149"/>
      <c r="H73" s="149"/>
      <c r="I73" s="150"/>
      <c r="J73" s="115"/>
      <c r="K73" s="138"/>
      <c r="L73" s="178"/>
      <c r="M73" s="179"/>
      <c r="N73" s="114"/>
      <c r="O73" s="138"/>
      <c r="P73" s="178"/>
      <c r="Q73" s="179"/>
      <c r="R73" s="113"/>
      <c r="S73" s="138"/>
      <c r="T73" s="71"/>
      <c r="V73" s="5"/>
    </row>
    <row r="74" spans="2:20" ht="6" customHeight="1" thickBot="1">
      <c r="B74" s="75"/>
      <c r="C74" s="76"/>
      <c r="D74" s="76"/>
      <c r="E74" s="76"/>
      <c r="F74" s="77"/>
      <c r="G74" s="77"/>
      <c r="H74" s="77"/>
      <c r="I74" s="77"/>
      <c r="J74" s="119"/>
      <c r="K74" s="119"/>
      <c r="L74" s="119"/>
      <c r="M74" s="119"/>
      <c r="N74" s="119"/>
      <c r="O74" s="172"/>
      <c r="P74" s="172"/>
      <c r="Q74" s="172"/>
      <c r="R74" s="99"/>
      <c r="S74" s="77"/>
      <c r="T74" s="78"/>
    </row>
    <row r="75" ht="12.75" customHeight="1"/>
    <row r="76" spans="3:8" ht="12.75" customHeight="1" thickBot="1">
      <c r="C76" s="173"/>
      <c r="D76" s="173"/>
      <c r="E76" s="173"/>
      <c r="F76" s="173"/>
      <c r="G76" s="173"/>
      <c r="H76" s="173"/>
    </row>
    <row r="77" spans="3:8" ht="12.75" customHeight="1">
      <c r="C77" s="182" t="s">
        <v>6</v>
      </c>
      <c r="D77" s="182"/>
      <c r="E77" s="182"/>
      <c r="F77" s="182"/>
      <c r="G77" s="182"/>
      <c r="H77" s="182"/>
    </row>
  </sheetData>
  <sheetProtection/>
  <mergeCells count="99">
    <mergeCell ref="O65:Q65"/>
    <mergeCell ref="C76:H76"/>
    <mergeCell ref="C77:H77"/>
    <mergeCell ref="L64:M64"/>
    <mergeCell ref="L66:M67"/>
    <mergeCell ref="L69:M70"/>
    <mergeCell ref="L72:M73"/>
    <mergeCell ref="L65:N65"/>
    <mergeCell ref="C72:D73"/>
    <mergeCell ref="E72:H73"/>
    <mergeCell ref="I72:I73"/>
    <mergeCell ref="K72:K73"/>
    <mergeCell ref="J74:K74"/>
    <mergeCell ref="O74:Q74"/>
    <mergeCell ref="O72:O73"/>
    <mergeCell ref="P72:Q73"/>
    <mergeCell ref="S66:S67"/>
    <mergeCell ref="S69:S70"/>
    <mergeCell ref="O68:Q68"/>
    <mergeCell ref="K66:K67"/>
    <mergeCell ref="K69:K70"/>
    <mergeCell ref="J71:K71"/>
    <mergeCell ref="L71:N71"/>
    <mergeCell ref="O71:Q71"/>
    <mergeCell ref="O66:O67"/>
    <mergeCell ref="O69:O70"/>
    <mergeCell ref="C57:I57"/>
    <mergeCell ref="J57:K57"/>
    <mergeCell ref="M57:P57"/>
    <mergeCell ref="Q57:S57"/>
    <mergeCell ref="K63:M63"/>
    <mergeCell ref="Q59:S59"/>
    <mergeCell ref="C63:I63"/>
    <mergeCell ref="O63:Q63"/>
    <mergeCell ref="Q53:S53"/>
    <mergeCell ref="M44:P44"/>
    <mergeCell ref="M46:P46"/>
    <mergeCell ref="M48:P48"/>
    <mergeCell ref="Q44:S44"/>
    <mergeCell ref="J55:K55"/>
    <mergeCell ref="M55:P55"/>
    <mergeCell ref="Q55:S55"/>
    <mergeCell ref="P13:Q13"/>
    <mergeCell ref="P14:Q15"/>
    <mergeCell ref="S20:S22"/>
    <mergeCell ref="C25:I25"/>
    <mergeCell ref="J25:K25"/>
    <mergeCell ref="M25:M26"/>
    <mergeCell ref="C26:I26"/>
    <mergeCell ref="C69:D70"/>
    <mergeCell ref="E69:H70"/>
    <mergeCell ref="I69:I70"/>
    <mergeCell ref="L68:N68"/>
    <mergeCell ref="M33:S33"/>
    <mergeCell ref="J37:Q37"/>
    <mergeCell ref="D38:E38"/>
    <mergeCell ref="M42:P42"/>
    <mergeCell ref="Q42:S42"/>
    <mergeCell ref="M53:P53"/>
    <mergeCell ref="C13:L15"/>
    <mergeCell ref="C64:I64"/>
    <mergeCell ref="C66:D67"/>
    <mergeCell ref="E66:H67"/>
    <mergeCell ref="I66:I67"/>
    <mergeCell ref="J26:K26"/>
    <mergeCell ref="J21:K21"/>
    <mergeCell ref="C42:I42"/>
    <mergeCell ref="J42:K42"/>
    <mergeCell ref="C55:I55"/>
    <mergeCell ref="S72:S73"/>
    <mergeCell ref="C17:I17"/>
    <mergeCell ref="C19:I19"/>
    <mergeCell ref="C23:I23"/>
    <mergeCell ref="C21:I21"/>
    <mergeCell ref="J17:K17"/>
    <mergeCell ref="C44:I44"/>
    <mergeCell ref="C46:I46"/>
    <mergeCell ref="C53:I53"/>
    <mergeCell ref="Q48:S48"/>
    <mergeCell ref="B8:T8"/>
    <mergeCell ref="B10:T10"/>
    <mergeCell ref="B9:T9"/>
    <mergeCell ref="Q46:S46"/>
    <mergeCell ref="J23:K23"/>
    <mergeCell ref="J44:K44"/>
    <mergeCell ref="J46:K46"/>
    <mergeCell ref="J19:K19"/>
    <mergeCell ref="N27:O28"/>
    <mergeCell ref="G32:I32"/>
    <mergeCell ref="J48:K48"/>
    <mergeCell ref="J53:K53"/>
    <mergeCell ref="L74:N74"/>
    <mergeCell ref="J68:K68"/>
    <mergeCell ref="J59:K59"/>
    <mergeCell ref="M59:P59"/>
    <mergeCell ref="J65:K65"/>
    <mergeCell ref="P64:Q64"/>
    <mergeCell ref="P66:Q67"/>
    <mergeCell ref="P69:Q70"/>
  </mergeCells>
  <printOptions/>
  <pageMargins left="0.26" right="0.29" top="0.12" bottom="0.15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OZONO LTDA.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Honorato R.</dc:creator>
  <cp:keywords/>
  <dc:description/>
  <cp:lastModifiedBy>pedro</cp:lastModifiedBy>
  <cp:lastPrinted>2010-10-15T13:52:35Z</cp:lastPrinted>
  <dcterms:created xsi:type="dcterms:W3CDTF">2001-03-21T16:28:53Z</dcterms:created>
  <dcterms:modified xsi:type="dcterms:W3CDTF">2019-02-07T21:59:44Z</dcterms:modified>
  <cp:category/>
  <cp:version/>
  <cp:contentType/>
  <cp:contentStatus/>
</cp:coreProperties>
</file>